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ЗАСЕДАНИЕ 19\"/>
    </mc:Choice>
  </mc:AlternateContent>
  <bookViews>
    <workbookView xWindow="0" yWindow="0" windowWidth="28800" windowHeight="13620" activeTab="6"/>
  </bookViews>
  <sheets>
    <sheet name="Приложение №3" sheetId="1" r:id="rId1"/>
    <sheet name="Приложение №4" sheetId="2" r:id="rId2"/>
    <sheet name="Приложение №5" sheetId="3" r:id="rId3"/>
    <sheet name="Приложение №6" sheetId="17" r:id="rId4"/>
    <sheet name="Приложение №7" sheetId="16" r:id="rId5"/>
    <sheet name="Приложение №8" sheetId="6" r:id="rId6"/>
    <sheet name="приложение №10" sheetId="8" r:id="rId7"/>
  </sheets>
  <definedNames>
    <definedName name="_xlnm._FilterDatabase" localSheetId="1" hidden="1">'Приложение №4'!$A$22:$F$284</definedName>
    <definedName name="_xlnm._FilterDatabase" localSheetId="3" hidden="1">'Приложение №6'!$A$19:$G$281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2" l="1"/>
  <c r="F270" i="2"/>
  <c r="C56" i="1" l="1"/>
  <c r="C59" i="1"/>
  <c r="F82" i="2" l="1"/>
  <c r="F107" i="2"/>
  <c r="G209" i="17"/>
  <c r="G221" i="17"/>
  <c r="G222" i="17"/>
  <c r="G223" i="17"/>
  <c r="G226" i="17"/>
  <c r="G229" i="17"/>
  <c r="F251" i="2"/>
  <c r="F241" i="2"/>
  <c r="F239" i="2"/>
  <c r="F224" i="2" l="1"/>
  <c r="F225" i="2"/>
  <c r="F226" i="2"/>
  <c r="F229" i="2"/>
  <c r="F232" i="2"/>
  <c r="F231" i="2"/>
  <c r="F220" i="2"/>
  <c r="F188" i="2"/>
  <c r="F146" i="2"/>
  <c r="F36" i="2" l="1"/>
  <c r="F33" i="2"/>
  <c r="F41" i="2"/>
  <c r="F29" i="2"/>
  <c r="G264" i="17" l="1"/>
  <c r="F267" i="2"/>
  <c r="G276" i="17" l="1"/>
  <c r="G275" i="17" s="1"/>
  <c r="G271" i="17"/>
  <c r="G270" i="17" s="1"/>
  <c r="G265" i="17"/>
  <c r="G263" i="17"/>
  <c r="G255" i="17"/>
  <c r="G254" i="17" s="1"/>
  <c r="G253" i="17" s="1"/>
  <c r="G252" i="17" s="1"/>
  <c r="G251" i="17" s="1"/>
  <c r="G250" i="17" s="1"/>
  <c r="G247" i="17"/>
  <c r="G246" i="17"/>
  <c r="G245" i="17" s="1"/>
  <c r="G243" i="17"/>
  <c r="G242" i="17" s="1"/>
  <c r="G240" i="17"/>
  <c r="G239" i="17" s="1"/>
  <c r="G237" i="17"/>
  <c r="G235" i="17"/>
  <c r="G227" i="17"/>
  <c r="G225" i="17"/>
  <c r="G219" i="17"/>
  <c r="G218" i="17" s="1"/>
  <c r="G216" i="17"/>
  <c r="G214" i="17"/>
  <c r="G213" i="17" s="1"/>
  <c r="G206" i="17"/>
  <c r="G205" i="17" s="1"/>
  <c r="G204" i="17" s="1"/>
  <c r="G203" i="17" s="1"/>
  <c r="G202" i="17" s="1"/>
  <c r="G201" i="17" s="1"/>
  <c r="G199" i="17"/>
  <c r="G198" i="17" s="1"/>
  <c r="G197" i="17" s="1"/>
  <c r="G196" i="17" s="1"/>
  <c r="G195" i="17" s="1"/>
  <c r="G193" i="17"/>
  <c r="G192" i="17" s="1"/>
  <c r="G190" i="17"/>
  <c r="G189" i="17" s="1"/>
  <c r="G188" i="17"/>
  <c r="G187" i="17" s="1"/>
  <c r="G186" i="17" s="1"/>
  <c r="G184" i="17"/>
  <c r="G183" i="17" s="1"/>
  <c r="G180" i="17"/>
  <c r="G179" i="17" s="1"/>
  <c r="G178" i="17" s="1"/>
  <c r="G177" i="17" s="1"/>
  <c r="G176" i="17" s="1"/>
  <c r="G175" i="17" s="1"/>
  <c r="G172" i="17"/>
  <c r="G171" i="17"/>
  <c r="G169" i="17"/>
  <c r="G168" i="17" s="1"/>
  <c r="G166" i="17"/>
  <c r="G165" i="17" s="1"/>
  <c r="G163" i="17"/>
  <c r="G162" i="17" s="1"/>
  <c r="G160" i="17"/>
  <c r="G159" i="17" s="1"/>
  <c r="G156" i="17"/>
  <c r="G155" i="17" s="1"/>
  <c r="G150" i="17"/>
  <c r="G149" i="17" s="1"/>
  <c r="G148" i="17" s="1"/>
  <c r="G147" i="17" s="1"/>
  <c r="G145" i="17"/>
  <c r="G144" i="17" s="1"/>
  <c r="G142" i="17"/>
  <c r="G141" i="17" s="1"/>
  <c r="G135" i="17"/>
  <c r="G134" i="17" s="1"/>
  <c r="G133" i="17" s="1"/>
  <c r="G132" i="17" s="1"/>
  <c r="G131" i="17" s="1"/>
  <c r="G129" i="17"/>
  <c r="G128" i="17" s="1"/>
  <c r="G127" i="17" s="1"/>
  <c r="G126" i="17" s="1"/>
  <c r="G125" i="17" s="1"/>
  <c r="G123" i="17"/>
  <c r="G122" i="17" s="1"/>
  <c r="G120" i="17"/>
  <c r="G119" i="17" s="1"/>
  <c r="G114" i="17"/>
  <c r="G113" i="17" s="1"/>
  <c r="G112" i="17" s="1"/>
  <c r="G110" i="17"/>
  <c r="G109" i="17" s="1"/>
  <c r="G108" i="17" s="1"/>
  <c r="G106" i="17"/>
  <c r="G104" i="17"/>
  <c r="G95" i="17"/>
  <c r="G94" i="17" s="1"/>
  <c r="G93" i="17" s="1"/>
  <c r="G92" i="17" s="1"/>
  <c r="G91" i="17" s="1"/>
  <c r="G90" i="17" s="1"/>
  <c r="G88" i="17"/>
  <c r="G86" i="17"/>
  <c r="G78" i="17"/>
  <c r="G77" i="17" s="1"/>
  <c r="G76" i="17" s="1"/>
  <c r="G74" i="17"/>
  <c r="G73" i="17"/>
  <c r="G66" i="17" s="1"/>
  <c r="G72" i="17"/>
  <c r="G70" i="17" s="1"/>
  <c r="G69" i="17" s="1"/>
  <c r="G67" i="17"/>
  <c r="G63" i="17"/>
  <c r="G62" i="17"/>
  <c r="G61" i="17" s="1"/>
  <c r="G60" i="17" s="1"/>
  <c r="G58" i="17"/>
  <c r="G56" i="17"/>
  <c r="G51" i="17"/>
  <c r="G50" i="17" s="1"/>
  <c r="G48" i="17"/>
  <c r="G47" i="17" s="1"/>
  <c r="G45" i="17"/>
  <c r="G44" i="17" s="1"/>
  <c r="G42" i="17"/>
  <c r="G41" i="17" s="1"/>
  <c r="G37" i="17"/>
  <c r="G36" i="17" s="1"/>
  <c r="G35" i="17" s="1"/>
  <c r="G34" i="17" s="1"/>
  <c r="G32" i="17"/>
  <c r="G31" i="17" s="1"/>
  <c r="G29" i="17"/>
  <c r="G28" i="17" s="1"/>
  <c r="G25" i="17"/>
  <c r="G24" i="17" s="1"/>
  <c r="G23" i="17" s="1"/>
  <c r="F273" i="2"/>
  <c r="F274" i="2"/>
  <c r="F253" i="2"/>
  <c r="F209" i="2"/>
  <c r="F208" i="2" s="1"/>
  <c r="F207" i="2" s="1"/>
  <c r="F206" i="2" s="1"/>
  <c r="F205" i="2" s="1"/>
  <c r="F204" i="2" s="1"/>
  <c r="F195" i="2"/>
  <c r="F196" i="2"/>
  <c r="F193" i="2"/>
  <c r="F192" i="2" s="1"/>
  <c r="F175" i="2"/>
  <c r="F174" i="2" s="1"/>
  <c r="F172" i="2"/>
  <c r="F171" i="2" s="1"/>
  <c r="F153" i="2"/>
  <c r="F152" i="2" s="1"/>
  <c r="F151" i="2" s="1"/>
  <c r="F150" i="2" s="1"/>
  <c r="G85" i="17" l="1"/>
  <c r="G84" i="17" s="1"/>
  <c r="G83" i="17" s="1"/>
  <c r="G82" i="17" s="1"/>
  <c r="G81" i="17" s="1"/>
  <c r="G101" i="17"/>
  <c r="G100" i="17" s="1"/>
  <c r="G99" i="17" s="1"/>
  <c r="G102" i="17"/>
  <c r="G262" i="17"/>
  <c r="G261" i="17" s="1"/>
  <c r="G260" i="17" s="1"/>
  <c r="G259" i="17" s="1"/>
  <c r="G55" i="17"/>
  <c r="G54" i="17" s="1"/>
  <c r="G53" i="17" s="1"/>
  <c r="G234" i="17"/>
  <c r="G233" i="17" s="1"/>
  <c r="G40" i="17"/>
  <c r="G39" i="17" s="1"/>
  <c r="G27" i="17"/>
  <c r="G22" i="17" s="1"/>
  <c r="G21" i="17" s="1"/>
  <c r="G269" i="17"/>
  <c r="G268" i="17"/>
  <c r="G65" i="17"/>
  <c r="G64" i="17" s="1"/>
  <c r="G140" i="17"/>
  <c r="G139" i="17" s="1"/>
  <c r="G138" i="17" s="1"/>
  <c r="G154" i="17"/>
  <c r="G153" i="17" s="1"/>
  <c r="G152" i="17" s="1"/>
  <c r="G212" i="17"/>
  <c r="G118" i="17"/>
  <c r="G117" i="17" s="1"/>
  <c r="G116" i="17" s="1"/>
  <c r="G182" i="17"/>
  <c r="G181" i="17" s="1"/>
  <c r="G174" i="17" s="1"/>
  <c r="F81" i="2"/>
  <c r="G258" i="17" l="1"/>
  <c r="G257" i="17" s="1"/>
  <c r="G20" i="17"/>
  <c r="G137" i="17"/>
  <c r="G211" i="17"/>
  <c r="G210" i="17" s="1"/>
  <c r="G208" i="17" s="1"/>
  <c r="G98" i="17"/>
  <c r="G97" i="17" s="1"/>
  <c r="C48" i="1"/>
  <c r="C46" i="1"/>
  <c r="G279" i="17" l="1"/>
  <c r="F191" i="2"/>
  <c r="F183" i="2"/>
  <c r="F75" i="2"/>
  <c r="C43" i="1"/>
  <c r="C41" i="1"/>
  <c r="C26" i="1"/>
  <c r="F279" i="2" l="1"/>
  <c r="F266" i="2"/>
  <c r="F250" i="2"/>
  <c r="F246" i="2"/>
  <c r="F238" i="2"/>
  <c r="F230" i="2"/>
  <c r="F222" i="2"/>
  <c r="F217" i="2"/>
  <c r="F89" i="2"/>
  <c r="F40" i="2"/>
  <c r="F32" i="2"/>
  <c r="F169" i="2" l="1"/>
  <c r="F168" i="2" s="1"/>
  <c r="F80" i="2"/>
  <c r="F79" i="2" s="1"/>
  <c r="F39" i="2"/>
  <c r="F38" i="2" s="1"/>
  <c r="F37" i="2" s="1"/>
  <c r="C34" i="8" l="1"/>
  <c r="C33" i="8" s="1"/>
  <c r="C32" i="8" s="1"/>
  <c r="F278" i="2" l="1"/>
  <c r="F271" i="2" l="1"/>
  <c r="F272" i="2"/>
  <c r="F228" i="2"/>
  <c r="F249" i="2"/>
  <c r="F248" i="2" s="1"/>
  <c r="F126" i="2"/>
  <c r="F125" i="2" s="1"/>
  <c r="F123" i="2"/>
  <c r="F122" i="2" s="1"/>
  <c r="F121" i="2" l="1"/>
  <c r="F120" i="2" s="1"/>
  <c r="F119" i="2" s="1"/>
  <c r="F109" i="2"/>
  <c r="C30" i="8" l="1"/>
  <c r="C29" i="8" s="1"/>
  <c r="C28" i="8" s="1"/>
  <c r="C21" i="8" l="1"/>
  <c r="F202" i="2"/>
  <c r="F201" i="2" s="1"/>
  <c r="F200" i="2" s="1"/>
  <c r="F199" i="2" s="1"/>
  <c r="F198" i="2" s="1"/>
  <c r="F166" i="2"/>
  <c r="F165" i="2" s="1"/>
  <c r="F145" i="2"/>
  <c r="F144" i="2" s="1"/>
  <c r="F113" i="2"/>
  <c r="F66" i="2"/>
  <c r="H175" i="16" l="1"/>
  <c r="G175" i="16"/>
  <c r="H173" i="16"/>
  <c r="G173" i="16"/>
  <c r="H172" i="16"/>
  <c r="H171" i="16" s="1"/>
  <c r="H170" i="16" s="1"/>
  <c r="H169" i="16" s="1"/>
  <c r="H168" i="16" s="1"/>
  <c r="H167" i="16" s="1"/>
  <c r="G172" i="16"/>
  <c r="G171" i="16" s="1"/>
  <c r="G170" i="16" s="1"/>
  <c r="G169" i="16" s="1"/>
  <c r="G168" i="16" s="1"/>
  <c r="G167" i="16" s="1"/>
  <c r="H165" i="16"/>
  <c r="H164" i="16" s="1"/>
  <c r="H163" i="16" s="1"/>
  <c r="H162" i="16" s="1"/>
  <c r="H161" i="16" s="1"/>
  <c r="H160" i="16" s="1"/>
  <c r="G165" i="16"/>
  <c r="G164" i="16" s="1"/>
  <c r="G163" i="16" s="1"/>
  <c r="G162" i="16" s="1"/>
  <c r="G161" i="16" s="1"/>
  <c r="G160" i="16" s="1"/>
  <c r="H158" i="16"/>
  <c r="H157" i="16" s="1"/>
  <c r="G158" i="16"/>
  <c r="G157" i="16" s="1"/>
  <c r="H155" i="16"/>
  <c r="H153" i="16" s="1"/>
  <c r="H147" i="16" s="1"/>
  <c r="G155" i="16"/>
  <c r="G153" i="16" s="1"/>
  <c r="H151" i="16"/>
  <c r="G151" i="16"/>
  <c r="H149" i="16"/>
  <c r="G149" i="16"/>
  <c r="H148" i="16"/>
  <c r="G148" i="16"/>
  <c r="H145" i="16"/>
  <c r="G145" i="16"/>
  <c r="G144" i="16" s="1"/>
  <c r="H144" i="16"/>
  <c r="H142" i="16"/>
  <c r="G142" i="16"/>
  <c r="G139" i="16" s="1"/>
  <c r="H140" i="16"/>
  <c r="H139" i="16" s="1"/>
  <c r="H138" i="16" s="1"/>
  <c r="H137" i="16" s="1"/>
  <c r="H136" i="16" s="1"/>
  <c r="H135" i="16" s="1"/>
  <c r="H134" i="16" s="1"/>
  <c r="G140" i="16"/>
  <c r="H132" i="16"/>
  <c r="G132" i="16"/>
  <c r="G131" i="16" s="1"/>
  <c r="H131" i="16"/>
  <c r="H127" i="16"/>
  <c r="G127" i="16"/>
  <c r="G126" i="16" s="1"/>
  <c r="G125" i="16" s="1"/>
  <c r="G124" i="16" s="1"/>
  <c r="H126" i="16"/>
  <c r="H125" i="16" s="1"/>
  <c r="H124" i="16" s="1"/>
  <c r="H121" i="16"/>
  <c r="G121" i="16"/>
  <c r="G120" i="16" s="1"/>
  <c r="H120" i="16"/>
  <c r="H118" i="16"/>
  <c r="G118" i="16"/>
  <c r="G117" i="16" s="1"/>
  <c r="G116" i="16" s="1"/>
  <c r="G115" i="16" s="1"/>
  <c r="G114" i="16" s="1"/>
  <c r="H117" i="16"/>
  <c r="H116" i="16" s="1"/>
  <c r="H115" i="16" s="1"/>
  <c r="H114" i="16" s="1"/>
  <c r="H112" i="16"/>
  <c r="H111" i="16" s="1"/>
  <c r="H110" i="16" s="1"/>
  <c r="H109" i="16" s="1"/>
  <c r="H108" i="16" s="1"/>
  <c r="H107" i="16" s="1"/>
  <c r="G112" i="16"/>
  <c r="G111" i="16"/>
  <c r="G110" i="16" s="1"/>
  <c r="G109" i="16" s="1"/>
  <c r="G108" i="16" s="1"/>
  <c r="G107" i="16" s="1"/>
  <c r="H105" i="16"/>
  <c r="H104" i="16" s="1"/>
  <c r="H103" i="16" s="1"/>
  <c r="G105" i="16"/>
  <c r="G104" i="16"/>
  <c r="G103" i="16" s="1"/>
  <c r="H101" i="16"/>
  <c r="G101" i="16"/>
  <c r="G100" i="16" s="1"/>
  <c r="G99" i="16" s="1"/>
  <c r="H100" i="16"/>
  <c r="H99" i="16" s="1"/>
  <c r="G97" i="16"/>
  <c r="G96" i="16" s="1"/>
  <c r="G95" i="16" s="1"/>
  <c r="G94" i="16" s="1"/>
  <c r="G93" i="16" s="1"/>
  <c r="G92" i="16" s="1"/>
  <c r="G91" i="16" s="1"/>
  <c r="H96" i="16"/>
  <c r="H95" i="16"/>
  <c r="H89" i="16"/>
  <c r="G89" i="16"/>
  <c r="H88" i="16"/>
  <c r="H87" i="16" s="1"/>
  <c r="H86" i="16" s="1"/>
  <c r="H85" i="16" s="1"/>
  <c r="H84" i="16" s="1"/>
  <c r="G88" i="16"/>
  <c r="G87" i="16"/>
  <c r="G86" i="16" s="1"/>
  <c r="G85" i="16" s="1"/>
  <c r="G84" i="16" s="1"/>
  <c r="H82" i="16"/>
  <c r="G82" i="16"/>
  <c r="H80" i="16"/>
  <c r="G80" i="16"/>
  <c r="H73" i="16"/>
  <c r="H72" i="16" s="1"/>
  <c r="G73" i="16"/>
  <c r="G72" i="16"/>
  <c r="H69" i="16"/>
  <c r="H68" i="16" s="1"/>
  <c r="G69" i="16"/>
  <c r="G68" i="16"/>
  <c r="G67" i="16" s="1"/>
  <c r="G66" i="16" s="1"/>
  <c r="G65" i="16" s="1"/>
  <c r="H63" i="16"/>
  <c r="G63" i="16"/>
  <c r="G62" i="16" s="1"/>
  <c r="G61" i="16" s="1"/>
  <c r="H62" i="16"/>
  <c r="H61" i="16" s="1"/>
  <c r="H59" i="16"/>
  <c r="G59" i="16"/>
  <c r="H57" i="16"/>
  <c r="G57" i="16"/>
  <c r="H55" i="16"/>
  <c r="H54" i="16" s="1"/>
  <c r="G55" i="16"/>
  <c r="G54" i="16" s="1"/>
  <c r="H52" i="16"/>
  <c r="H51" i="16" s="1"/>
  <c r="G52" i="16"/>
  <c r="G51" i="16" s="1"/>
  <c r="H49" i="16"/>
  <c r="H48" i="16" s="1"/>
  <c r="G49" i="16"/>
  <c r="G48" i="16" s="1"/>
  <c r="H46" i="16"/>
  <c r="H45" i="16" s="1"/>
  <c r="G46" i="16"/>
  <c r="G45" i="16" s="1"/>
  <c r="H43" i="16"/>
  <c r="H42" i="16" s="1"/>
  <c r="G43" i="16"/>
  <c r="G42" i="16" s="1"/>
  <c r="H34" i="16"/>
  <c r="H33" i="16" s="1"/>
  <c r="G34" i="16"/>
  <c r="G33" i="16" s="1"/>
  <c r="H31" i="16"/>
  <c r="H30" i="16" s="1"/>
  <c r="G31" i="16"/>
  <c r="G30" i="16" s="1"/>
  <c r="H27" i="16"/>
  <c r="H26" i="16" s="1"/>
  <c r="H25" i="16" s="1"/>
  <c r="G27" i="16"/>
  <c r="G26" i="16" s="1"/>
  <c r="G25" i="16" s="1"/>
  <c r="G24" i="16" s="1"/>
  <c r="H79" i="16" l="1"/>
  <c r="H78" i="16" s="1"/>
  <c r="H77" i="16" s="1"/>
  <c r="H76" i="16" s="1"/>
  <c r="H75" i="16" s="1"/>
  <c r="G79" i="16"/>
  <c r="G78" i="16" s="1"/>
  <c r="G77" i="16" s="1"/>
  <c r="G76" i="16" s="1"/>
  <c r="G75" i="16" s="1"/>
  <c r="H67" i="16"/>
  <c r="H66" i="16" s="1"/>
  <c r="H65" i="16" s="1"/>
  <c r="H22" i="16" s="1"/>
  <c r="H177" i="16" s="1"/>
  <c r="G138" i="16"/>
  <c r="G137" i="16" s="1"/>
  <c r="G136" i="16" s="1"/>
  <c r="G135" i="16" s="1"/>
  <c r="G134" i="16" s="1"/>
  <c r="G41" i="16"/>
  <c r="G40" i="16" s="1"/>
  <c r="G23" i="16" s="1"/>
  <c r="G22" i="16" s="1"/>
  <c r="G147" i="16"/>
  <c r="H41" i="16"/>
  <c r="H40" i="16" s="1"/>
  <c r="H94" i="16"/>
  <c r="H93" i="16" s="1"/>
  <c r="H92" i="16" s="1"/>
  <c r="H91" i="16" s="1"/>
  <c r="C57" i="1"/>
  <c r="E25" i="1"/>
  <c r="E24" i="1" s="1"/>
  <c r="D25" i="1"/>
  <c r="D24" i="1" s="1"/>
  <c r="C25" i="1"/>
  <c r="C24" i="1" s="1"/>
  <c r="C32" i="1"/>
  <c r="E34" i="1"/>
  <c r="E32" i="1" s="1"/>
  <c r="D34" i="1"/>
  <c r="D32" i="1" s="1"/>
  <c r="C34" i="1"/>
  <c r="E37" i="1"/>
  <c r="D37" i="1"/>
  <c r="C37" i="1"/>
  <c r="E40" i="1"/>
  <c r="D40" i="1"/>
  <c r="C40" i="1"/>
  <c r="E46" i="1"/>
  <c r="D46" i="1"/>
  <c r="E52" i="1"/>
  <c r="D52" i="1"/>
  <c r="C52" i="1"/>
  <c r="E54" i="1"/>
  <c r="D54" i="1"/>
  <c r="C54" i="1"/>
  <c r="E57" i="1"/>
  <c r="D57" i="1"/>
  <c r="G177" i="16" l="1"/>
  <c r="E51" i="1"/>
  <c r="E50" i="1" s="1"/>
  <c r="D51" i="1"/>
  <c r="D50" i="1" s="1"/>
  <c r="C23" i="1"/>
  <c r="E23" i="1"/>
  <c r="D23" i="1"/>
  <c r="E61" i="1"/>
  <c r="C51" i="1"/>
  <c r="C50" i="1" s="1"/>
  <c r="G175" i="3"/>
  <c r="F175" i="3"/>
  <c r="G173" i="3"/>
  <c r="F173" i="3"/>
  <c r="G165" i="3"/>
  <c r="G164" i="3" s="1"/>
  <c r="G163" i="3" s="1"/>
  <c r="G162" i="3" s="1"/>
  <c r="G161" i="3" s="1"/>
  <c r="G160" i="3" s="1"/>
  <c r="F165" i="3"/>
  <c r="F164" i="3" s="1"/>
  <c r="F163" i="3" s="1"/>
  <c r="F162" i="3" s="1"/>
  <c r="F161" i="3" s="1"/>
  <c r="F160" i="3" s="1"/>
  <c r="G158" i="3"/>
  <c r="G157" i="3" s="1"/>
  <c r="F158" i="3"/>
  <c r="F157" i="3" s="1"/>
  <c r="G155" i="3"/>
  <c r="G153" i="3" s="1"/>
  <c r="F155" i="3"/>
  <c r="F153" i="3" s="1"/>
  <c r="G151" i="3"/>
  <c r="F151" i="3"/>
  <c r="G149" i="3"/>
  <c r="F149" i="3"/>
  <c r="G145" i="3"/>
  <c r="G144" i="3" s="1"/>
  <c r="F145" i="3"/>
  <c r="F144" i="3" s="1"/>
  <c r="G142" i="3"/>
  <c r="F142" i="3"/>
  <c r="G140" i="3"/>
  <c r="F140" i="3"/>
  <c r="G132" i="3"/>
  <c r="G131" i="3" s="1"/>
  <c r="F132" i="3"/>
  <c r="F131" i="3" s="1"/>
  <c r="G127" i="3"/>
  <c r="F127" i="3"/>
  <c r="G121" i="3"/>
  <c r="G120" i="3" s="1"/>
  <c r="F121" i="3"/>
  <c r="F120" i="3" s="1"/>
  <c r="G118" i="3"/>
  <c r="G117" i="3" s="1"/>
  <c r="F118" i="3"/>
  <c r="F117" i="3" s="1"/>
  <c r="G112" i="3"/>
  <c r="G111" i="3" s="1"/>
  <c r="G110" i="3" s="1"/>
  <c r="G109" i="3" s="1"/>
  <c r="G108" i="3" s="1"/>
  <c r="F112" i="3"/>
  <c r="F111" i="3" s="1"/>
  <c r="F110" i="3" s="1"/>
  <c r="F109" i="3" s="1"/>
  <c r="F108" i="3" s="1"/>
  <c r="G105" i="3"/>
  <c r="G104" i="3" s="1"/>
  <c r="G103" i="3" s="1"/>
  <c r="F105" i="3"/>
  <c r="F104" i="3" s="1"/>
  <c r="F103" i="3" s="1"/>
  <c r="G101" i="3"/>
  <c r="G100" i="3" s="1"/>
  <c r="G99" i="3" s="1"/>
  <c r="F101" i="3"/>
  <c r="F100" i="3" s="1"/>
  <c r="F99" i="3" s="1"/>
  <c r="F97" i="3"/>
  <c r="F96" i="3" s="1"/>
  <c r="F95" i="3" s="1"/>
  <c r="G96" i="3"/>
  <c r="G95" i="3" s="1"/>
  <c r="G89" i="3"/>
  <c r="G88" i="3" s="1"/>
  <c r="G87" i="3" s="1"/>
  <c r="G86" i="3" s="1"/>
  <c r="G85" i="3" s="1"/>
  <c r="G84" i="3" s="1"/>
  <c r="F89" i="3"/>
  <c r="F88" i="3" s="1"/>
  <c r="F87" i="3" s="1"/>
  <c r="F86" i="3" s="1"/>
  <c r="F85" i="3" s="1"/>
  <c r="F84" i="3" s="1"/>
  <c r="G82" i="3"/>
  <c r="F82" i="3"/>
  <c r="G80" i="3"/>
  <c r="F80" i="3"/>
  <c r="G73" i="3"/>
  <c r="G72" i="3" s="1"/>
  <c r="F73" i="3"/>
  <c r="F72" i="3" s="1"/>
  <c r="G69" i="3"/>
  <c r="G68" i="3" s="1"/>
  <c r="F69" i="3"/>
  <c r="F68" i="3" s="1"/>
  <c r="G63" i="3"/>
  <c r="G62" i="3" s="1"/>
  <c r="G61" i="3" s="1"/>
  <c r="F63" i="3"/>
  <c r="F62" i="3" s="1"/>
  <c r="F61" i="3" s="1"/>
  <c r="G59" i="3"/>
  <c r="F59" i="3"/>
  <c r="G57" i="3"/>
  <c r="F57" i="3"/>
  <c r="G55" i="3"/>
  <c r="G54" i="3" s="1"/>
  <c r="F55" i="3"/>
  <c r="F54" i="3" s="1"/>
  <c r="G52" i="3"/>
  <c r="G51" i="3" s="1"/>
  <c r="F52" i="3"/>
  <c r="F51" i="3" s="1"/>
  <c r="G49" i="3"/>
  <c r="G48" i="3" s="1"/>
  <c r="F49" i="3"/>
  <c r="F48" i="3" s="1"/>
  <c r="G46" i="3"/>
  <c r="G45" i="3" s="1"/>
  <c r="F46" i="3"/>
  <c r="F45" i="3" s="1"/>
  <c r="G43" i="3"/>
  <c r="G42" i="3" s="1"/>
  <c r="F43" i="3"/>
  <c r="F42" i="3" s="1"/>
  <c r="G34" i="3"/>
  <c r="G33" i="3" s="1"/>
  <c r="F34" i="3"/>
  <c r="F33" i="3" s="1"/>
  <c r="G31" i="3"/>
  <c r="G30" i="3" s="1"/>
  <c r="F31" i="3"/>
  <c r="F30" i="3" s="1"/>
  <c r="G27" i="3"/>
  <c r="G26" i="3" s="1"/>
  <c r="G25" i="3" s="1"/>
  <c r="F27" i="3"/>
  <c r="F26" i="3" s="1"/>
  <c r="F25" i="3" s="1"/>
  <c r="F24" i="3" s="1"/>
  <c r="C61" i="1" l="1"/>
  <c r="D61" i="1"/>
  <c r="F79" i="3"/>
  <c r="F78" i="3" s="1"/>
  <c r="F77" i="3" s="1"/>
  <c r="F76" i="3" s="1"/>
  <c r="F75" i="3" s="1"/>
  <c r="F67" i="3"/>
  <c r="F66" i="3" s="1"/>
  <c r="F65" i="3" s="1"/>
  <c r="F139" i="3"/>
  <c r="G116" i="3"/>
  <c r="G115" i="3" s="1"/>
  <c r="G114" i="3" s="1"/>
  <c r="G126" i="3"/>
  <c r="G125" i="3" s="1"/>
  <c r="G124" i="3" s="1"/>
  <c r="F172" i="3"/>
  <c r="F171" i="3" s="1"/>
  <c r="F170" i="3" s="1"/>
  <c r="F169" i="3" s="1"/>
  <c r="F168" i="3" s="1"/>
  <c r="F167" i="3" s="1"/>
  <c r="F138" i="3"/>
  <c r="F116" i="3"/>
  <c r="F115" i="3" s="1"/>
  <c r="F114" i="3" s="1"/>
  <c r="F126" i="3"/>
  <c r="F125" i="3" s="1"/>
  <c r="F124" i="3" s="1"/>
  <c r="G148" i="3"/>
  <c r="G147" i="3" s="1"/>
  <c r="G137" i="3" s="1"/>
  <c r="G136" i="3" s="1"/>
  <c r="G135" i="3" s="1"/>
  <c r="G134" i="3" s="1"/>
  <c r="G172" i="3"/>
  <c r="G171" i="3" s="1"/>
  <c r="G170" i="3" s="1"/>
  <c r="G169" i="3" s="1"/>
  <c r="G168" i="3" s="1"/>
  <c r="G167" i="3" s="1"/>
  <c r="G79" i="3"/>
  <c r="G78" i="3" s="1"/>
  <c r="G77" i="3" s="1"/>
  <c r="G76" i="3" s="1"/>
  <c r="G75" i="3" s="1"/>
  <c r="G139" i="3"/>
  <c r="G138" i="3" s="1"/>
  <c r="F148" i="3"/>
  <c r="G67" i="3"/>
  <c r="G66" i="3" s="1"/>
  <c r="G65" i="3" s="1"/>
  <c r="G22" i="3" s="1"/>
  <c r="F41" i="3"/>
  <c r="F40" i="3" s="1"/>
  <c r="F23" i="3" s="1"/>
  <c r="G94" i="3"/>
  <c r="G93" i="3" s="1"/>
  <c r="G92" i="3" s="1"/>
  <c r="G91" i="3" s="1"/>
  <c r="F147" i="3"/>
  <c r="G41" i="3"/>
  <c r="G40" i="3" s="1"/>
  <c r="F94" i="3"/>
  <c r="F93" i="3" s="1"/>
  <c r="F92" i="3" s="1"/>
  <c r="F91" i="3" s="1"/>
  <c r="F137" i="3" l="1"/>
  <c r="F136" i="3" s="1"/>
  <c r="F135" i="3" s="1"/>
  <c r="F134" i="3" s="1"/>
  <c r="F22" i="3"/>
  <c r="F107" i="3"/>
  <c r="G107" i="3"/>
  <c r="G177" i="3" s="1"/>
  <c r="F268" i="2"/>
  <c r="F258" i="2"/>
  <c r="F257" i="2" s="1"/>
  <c r="F256" i="2" s="1"/>
  <c r="F255" i="2" s="1"/>
  <c r="F254" i="2" s="1"/>
  <c r="F245" i="2"/>
  <c r="F243" i="2"/>
  <c r="F242" i="2" s="1"/>
  <c r="F240" i="2"/>
  <c r="F221" i="2"/>
  <c r="F219" i="2"/>
  <c r="F190" i="2"/>
  <c r="F189" i="2" s="1"/>
  <c r="F187" i="2"/>
  <c r="F186" i="2" s="1"/>
  <c r="F182" i="2"/>
  <c r="F181" i="2" s="1"/>
  <c r="F180" i="2" s="1"/>
  <c r="F179" i="2" s="1"/>
  <c r="F178" i="2" s="1"/>
  <c r="F163" i="2"/>
  <c r="F162" i="2" s="1"/>
  <c r="F159" i="2"/>
  <c r="F158" i="2" s="1"/>
  <c r="F148" i="2"/>
  <c r="F147" i="2" s="1"/>
  <c r="F143" i="2" s="1"/>
  <c r="F138" i="2"/>
  <c r="F137" i="2" s="1"/>
  <c r="F136" i="2" s="1"/>
  <c r="F135" i="2" s="1"/>
  <c r="F134" i="2" s="1"/>
  <c r="F132" i="2"/>
  <c r="F131" i="2" s="1"/>
  <c r="F130" i="2" s="1"/>
  <c r="F129" i="2" s="1"/>
  <c r="F128" i="2" s="1"/>
  <c r="F117" i="2"/>
  <c r="F116" i="2" s="1"/>
  <c r="F115" i="2" s="1"/>
  <c r="F112" i="2"/>
  <c r="F111" i="2" s="1"/>
  <c r="F105" i="2"/>
  <c r="F104" i="2" s="1"/>
  <c r="F98" i="2"/>
  <c r="F97" i="2" s="1"/>
  <c r="F96" i="2" s="1"/>
  <c r="F95" i="2" s="1"/>
  <c r="F94" i="2" s="1"/>
  <c r="F93" i="2" s="1"/>
  <c r="F91" i="2"/>
  <c r="F77" i="2"/>
  <c r="F76" i="2" s="1"/>
  <c r="F73" i="2"/>
  <c r="F72" i="2" s="1"/>
  <c r="F70" i="2"/>
  <c r="F65" i="2"/>
  <c r="F64" i="2" s="1"/>
  <c r="F63" i="2" s="1"/>
  <c r="F61" i="2"/>
  <c r="F59" i="2"/>
  <c r="F54" i="2"/>
  <c r="F53" i="2" s="1"/>
  <c r="F51" i="2"/>
  <c r="F50" i="2" s="1"/>
  <c r="F48" i="2"/>
  <c r="F47" i="2" s="1"/>
  <c r="F45" i="2"/>
  <c r="F35" i="2"/>
  <c r="F31" i="2"/>
  <c r="F28" i="2"/>
  <c r="F185" i="2" l="1"/>
  <c r="F184" i="2" s="1"/>
  <c r="F177" i="2" s="1"/>
  <c r="F157" i="2"/>
  <c r="F156" i="2" s="1"/>
  <c r="F155" i="2" s="1"/>
  <c r="F69" i="2"/>
  <c r="F68" i="2" s="1"/>
  <c r="F67" i="2" s="1"/>
  <c r="F44" i="2"/>
  <c r="F43" i="2" s="1"/>
  <c r="F42" i="2" s="1"/>
  <c r="F34" i="2"/>
  <c r="F30" i="2" s="1"/>
  <c r="F27" i="2"/>
  <c r="F26" i="2" s="1"/>
  <c r="F103" i="2"/>
  <c r="F102" i="2" s="1"/>
  <c r="F101" i="2" s="1"/>
  <c r="F100" i="2" s="1"/>
  <c r="F88" i="2"/>
  <c r="F87" i="2" s="1"/>
  <c r="F86" i="2" s="1"/>
  <c r="F85" i="2" s="1"/>
  <c r="F84" i="2" s="1"/>
  <c r="F265" i="2"/>
  <c r="F58" i="2"/>
  <c r="F57" i="2" s="1"/>
  <c r="F56" i="2" s="1"/>
  <c r="F142" i="2"/>
  <c r="F141" i="2" s="1"/>
  <c r="F216" i="2"/>
  <c r="F215" i="2" s="1"/>
  <c r="F237" i="2"/>
  <c r="F236" i="2" s="1"/>
  <c r="F177" i="3"/>
  <c r="F214" i="2" l="1"/>
  <c r="F213" i="2" s="1"/>
  <c r="F212" i="2" s="1"/>
  <c r="F25" i="2"/>
  <c r="F24" i="2" s="1"/>
  <c r="F23" i="2" s="1"/>
  <c r="F264" i="2"/>
  <c r="F263" i="2" s="1"/>
  <c r="F262" i="2" s="1"/>
  <c r="F261" i="2" s="1"/>
  <c r="F260" i="2" s="1"/>
  <c r="F140" i="2"/>
  <c r="F211" i="2" l="1"/>
  <c r="F282" i="2" s="1"/>
</calcChain>
</file>

<file path=xl/sharedStrings.xml><?xml version="1.0" encoding="utf-8"?>
<sst xmlns="http://schemas.openxmlformats.org/spreadsheetml/2006/main" count="3145" uniqueCount="367">
  <si>
    <t>Код классификации доходов бюджетов РФ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</si>
  <si>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</si>
  <si>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2024 год</t>
  </si>
  <si>
    <t>2025 год</t>
  </si>
  <si>
    <t>2026 год</t>
  </si>
  <si>
    <t>182 1 00 00000 00 0000 000</t>
  </si>
  <si>
    <t>НАЛОГОВЫЕ И НЕНАЛОГОВЫЕ ДОХОДЫ</t>
  </si>
  <si>
    <t>НАЛОГИ НА ПРИБЫЛЬ, ДОХОДЫ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</si>
  <si>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</si>
  <si>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</si>
  <si>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</si>
  <si>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</si>
  <si>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</si>
  <si>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</si>
  <si>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</si>
  <si>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</si>
  <si>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182 1 01 02080 01 0000 110</t>
  </si>
  <si>
    <t>Налог на доходы физических лиц в отношении доходов от долевого участия в организации, полученных в виде дивидентов ( в части суммы налога, не превышающей 650 000 рублей,  (перерасчеты, недоимка и задолженность по соответствующему платежу, в том числе по отмененному)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</si>
  <si>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</si>
  <si>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дивидентов ( в части суммы налога, превышающей 650 000 рублей,  (перерасчеты, недоимка и задолженность по соответствующему платежу, в том числе по отмененному)</t>
  </si>
  <si>
    <t>182 1 05 03000 01 0000 110</t>
  </si>
  <si>
    <t>ЕДИНЫЙ СЕЛЬСКОХОЗЯЙСТВЕННЫЙ НАЛОГ</t>
  </si>
  <si>
    <t>182 1 06 00000 00 0000 110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</si>
  <si>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</si>
  <si>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</si>
  <si>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</si>
  <si>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</si>
  <si>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</si>
  <si>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</si>
  <si>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</si>
  <si>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182 1 06 06043 13 0000 110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</si>
  <si>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</si>
  <si>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 xml:space="preserve">182 1 08 00000 00 </t>
  </si>
  <si>
    <t>0000 000</t>
  </si>
  <si>
    <t>ГОСУДАРСТВЕННАЯ ПОШЛИНА</t>
  </si>
  <si>
    <t>182 1 08 04020 01 0000 110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</si>
  <si>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</si>
  <si>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871 1 11 00000 00 0000 000</t>
  </si>
  <si>
    <t>ДОХОДЫ ОТ ИСПОЛЬЗОВАНИЯ ИМУЩЕСТВА, НАХОДЯЩЕГОСЯ В ГОСУДАРСТВЕННОЙ И МУНИЦИПАЛЬНОЙ СОБСТВЕННОСТИ</t>
  </si>
  <si>
    <t>871 1 11 05013 13 0000 120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</si>
  <si>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</si>
  <si>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871 1 11 05075 13 0000 120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</si>
  <si>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 за исключением земельных участков)</t>
  </si>
  <si>
    <t>871 1 11 09045 13 0000 120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</si>
  <si>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</si>
  <si>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871 1 11 09080 13 0000 120</t>
  </si>
  <si>
    <t>Плата , поступившая в рамках договора за предоставление права на размещение и эксплуатацию нестационарного торгового объекта, установку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</si>
  <si>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871 1 13 01995 13 0000 130</t>
  </si>
  <si>
    <t>ДОХОДЫ ОТ ОКАЗАНИЯ ПЛАТНЫХ УСЛУГ(РАБОТ)ПОЛУЧАТЕЛЯМИ СРЕДСТВ БЮДЖЕТОВ ГОРОДСКИХ ПОСЕЛЕНИЙ</t>
  </si>
  <si>
    <t>000 1 14 00000 00 0000 000</t>
  </si>
  <si>
    <t>ДОХОДЫ ОТ ПРОДАЖИ МАТЕРИАЛЬНЫХ И НЕМАТЕРИАЛЬНЫХ АКТИВОВ</t>
  </si>
  <si>
    <t>871 1 14 06013 13 0000 430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</si>
  <si>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</si>
  <si>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871 1 17 05050 13 0000 180</t>
  </si>
  <si>
    <t>ПРОЧИЕ НЕНАЛОГОВЫЕ ДОХОДЫ</t>
  </si>
  <si>
    <t>871 2 00 00000 00 0000 000</t>
  </si>
  <si>
    <t>БЕЗВОЗМЕЗДНЫЕ ПОСТУПЛЕНИЯ</t>
  </si>
  <si>
    <t>871 2 02 00000 00 0000 000</t>
  </si>
  <si>
    <t>БЕЗВОЗМЕЗДНЫЕ ПОСТУПЛЕНИЯ ОТ ДРУГИХ БЮДЖЕТОВ БЮДЖЕТНОЙ СИСТЕМЫ РОССИЙСКОЙ ФЕДЕРАЦИИ</t>
  </si>
  <si>
    <t>871 2 02 10000 00 0000 150</t>
  </si>
  <si>
    <t>Дотации бюджетам бюджетной системы Российской Федерации</t>
  </si>
  <si>
    <t>871 2 02 16001 13 0000 150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</si>
  <si>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</si>
  <si>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871 2 02 30000 00 0000 150</t>
  </si>
  <si>
    <t>Субвенции бюджетам бюджетной системы Российской Федерации</t>
  </si>
  <si>
    <t>871 2 02 30024 13 0000 150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</si>
  <si>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</si>
  <si>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871 2 02 35118 13 0000 150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</si>
  <si>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</si>
  <si>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871 2 02 40000 00 0000 150</t>
  </si>
  <si>
    <t>ИНЫЕ МЕЖБЮДЖЕТНЫЕ ТРАНСФЕРТЫ</t>
  </si>
  <si>
    <t>871 2 02 49999 13 0000 150</t>
  </si>
  <si>
    <t>Иные межбюджетные трансферты на поддержку мер по обеспечению сбалансированности бюджетов</t>
  </si>
  <si>
    <t>Прочие межбюджетные трансферты, передаваемые бюджетам городских поселений</t>
  </si>
  <si>
    <t>871 2 07 05020 13 0000 150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</si>
  <si>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</si>
  <si>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ДОХОДЫ БЮДЖЕТА – всего</t>
  </si>
  <si>
    <t>Распределение бюджетных ассигнований бюджета муниципального образования город Липки Киреевского района    на 2024 год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Липки Киреевского района</t>
  </si>
  <si>
    <t>Наименование показателя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</si>
  <si>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</si>
  <si>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</si>
  <si>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</si>
  <si>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</si>
  <si>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</si>
  <si>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</si>
  <si>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</si>
  <si>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</si>
  <si>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Обеспечение функционирования исполнительных органов муниципального образования</t>
  </si>
  <si>
    <t>72 0 00 00000</t>
  </si>
  <si>
    <t>Глава администрации</t>
  </si>
  <si>
    <t>72 1 00 00000</t>
  </si>
  <si>
    <t>Расходы на выплаты по оплате труда работников государственных органов по аппарату представительных органов</t>
  </si>
  <si>
    <t>72 1 00 00110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</si>
  <si>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</si>
  <si>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</si>
  <si>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Аппарат администрации муниципального образования</t>
  </si>
  <si>
    <t>72 2 00 00000</t>
  </si>
  <si>
    <t>Расходы на выплаты по оплате труда работников государственных органов по аппарату администрации</t>
  </si>
  <si>
    <t>72 2 00 00110</t>
  </si>
  <si>
    <t>Расходы на обеспечение функций государственных (муниципальных) органов по аппарату администрации</t>
  </si>
  <si>
    <t>72 2 00 00190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</si>
  <si>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</si>
  <si>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</si>
  <si>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 программные расходы</t>
  </si>
  <si>
    <t>99 0 00 00000</t>
  </si>
  <si>
    <t>Иные непрограммные мероприятия в рамках непрограммных расходов</t>
  </si>
  <si>
    <t xml:space="preserve"> 99 9 00 00000</t>
  </si>
  <si>
    <t>Осуществление муниципального контроля за сохранностью автомобильных дорог местного значения в границах населенных пунктов поселения</t>
  </si>
  <si>
    <t>99 9 00 80020</t>
  </si>
  <si>
    <t>Межбюджетные трансферты</t>
  </si>
  <si>
    <t>Иные межбюджетные трансферты</t>
  </si>
  <si>
    <t>Осуществление муниципального жилищного контроля</t>
  </si>
  <si>
    <t>99 9 00 80030</t>
  </si>
  <si>
    <t>Утверждение правил благоустройства территории поселения</t>
  </si>
  <si>
    <t>99 9 00 80050</t>
  </si>
  <si>
    <t>Осуществление земельного контроля за использованием земель поселения</t>
  </si>
  <si>
    <t>99 9 00 80060</t>
  </si>
  <si>
    <t>Обеспечение деятельности финансовых, налоговых и таможенных органов и органов финансового (финансово-бюджетного) надзора(внешний контроль)</t>
  </si>
  <si>
    <t>06</t>
  </si>
  <si>
    <t>Непрограммные расходы</t>
  </si>
  <si>
    <t>Иные непрограммные расходы</t>
  </si>
  <si>
    <t>99 9 00 00000</t>
  </si>
  <si>
    <t>99 9 00 80040</t>
  </si>
  <si>
    <t>Иные межбюджетные трансферты(внутренний  контроль)</t>
  </si>
  <si>
    <t>99 9 00 80041</t>
  </si>
  <si>
    <t>Иные межбюджетные трансферты(внешний контроль)</t>
  </si>
  <si>
    <t>Резервные фонды</t>
  </si>
  <si>
    <t>Резервный фонд администрации</t>
  </si>
  <si>
    <t xml:space="preserve"> 99 9 00 20010</t>
  </si>
  <si>
    <t>Иные бюджетные ассигнования</t>
  </si>
  <si>
    <t>99 9 00 20010</t>
  </si>
  <si>
    <t>Резервные средства</t>
  </si>
  <si>
    <t>Другие общегосударственные вопросы</t>
  </si>
  <si>
    <t xml:space="preserve">Регистрация муниципального имущества и проведение кадастровых работ </t>
  </si>
  <si>
    <t>99 9 00 20020</t>
  </si>
  <si>
    <t>Иные расходы</t>
  </si>
  <si>
    <t>99 9 00 00610</t>
  </si>
  <si>
    <t>Исполнение судебных актов</t>
  </si>
  <si>
    <t>Уплата налогов, сборов и иных платежей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</si>
  <si>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</si>
  <si>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99 9 00 81260</t>
  </si>
  <si>
    <t>Социальное обеспечение и иные выплаты населению</t>
  </si>
  <si>
    <t>Иные выплаты населению</t>
  </si>
  <si>
    <t>Национальная оборона</t>
  </si>
  <si>
    <t>02</t>
  </si>
  <si>
    <t>Мобилизационная и вневойсковая подготовка</t>
  </si>
  <si>
    <t>03</t>
  </si>
  <si>
    <t xml:space="preserve">Иные непрограммные мероприятия в рамках непрограммных расходов </t>
  </si>
  <si>
    <t>Осуществление первичного воинского учета на территориях, где отсутствуют военные комиссариаты по иным программным мероприятиям в рамках непрограммных расходов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</si>
  <si>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</si>
  <si>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</si>
  <si>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чрезвычайной ситуации природного и техногенного характера , пожарная безопасность</t>
  </si>
  <si>
    <t>Создание, содержание и организация деятельности аварийно-спасательных служб или аварийно-спасательных формирований на территории поселений</t>
  </si>
  <si>
    <t>99 9 00 80070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</si>
  <si>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</si>
  <si>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</si>
  <si>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</si>
  <si>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автомобильных дорог муниципального образования город Липки Киреевского района на 2021-2025 годы</t>
  </si>
  <si>
    <t>02 0 00 00000</t>
  </si>
  <si>
    <t>Комплексы процессных мероприятий</t>
  </si>
  <si>
    <t>02 4 00 00000</t>
  </si>
  <si>
    <t>Комплекс процессных мероприятий "Зимнее содержание дорог (очистка и посыпка)"</t>
  </si>
  <si>
    <t>02 4 01 00000</t>
  </si>
  <si>
    <t>02 4 01 20090</t>
  </si>
  <si>
    <t>Комплекс процессных мероприятий "Организация эл. освещения вдоль дорог"</t>
  </si>
  <si>
    <t>02 4 02 00000</t>
  </si>
  <si>
    <t>Расходы, связанные с эл. освещением вдоль дорог</t>
  </si>
  <si>
    <t>02 4 02 20091</t>
  </si>
  <si>
    <t>Комплекс процессных мероприятий "дорожные знаки, краска, дор. разметка"</t>
  </si>
  <si>
    <t>02 4 03 00000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</si>
  <si>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</si>
  <si>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02 4 03 20091</t>
  </si>
  <si>
    <t>Связь и информатика</t>
  </si>
  <si>
    <t>Иные непрограммные мероприятия в рамках не программных расходов</t>
  </si>
  <si>
    <t>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</si>
  <si>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99 9 00 80450</t>
  </si>
  <si>
    <t>Другие вопросы в области национальной экономики</t>
  </si>
  <si>
    <t>Мероприятия по землеустройству и землепользованию</t>
  </si>
  <si>
    <t>99 9 00 20330</t>
  </si>
  <si>
    <t>Жилищно-коммунальное хозяйство</t>
  </si>
  <si>
    <t>05</t>
  </si>
  <si>
    <t>Жилищное хозяйство</t>
  </si>
  <si>
    <t>Расходы связанные с капитальным, текущим ремонтом и содержанием муниципального жилищного фонда</t>
  </si>
  <si>
    <t>99 9 00 20360</t>
  </si>
  <si>
    <t>Снос многоквартирных домов, признанных аварийными, и (или) вывоз строительного мусора после их сноса или обрушения</t>
  </si>
  <si>
    <t>99 9 00 82990</t>
  </si>
  <si>
    <t>Коммунальное хозяйство</t>
  </si>
  <si>
    <t>Иные не программные мероприятия в рамках не программных расходов</t>
  </si>
  <si>
    <t>Работы, услуги по содержанию имущества</t>
  </si>
  <si>
    <t xml:space="preserve">  99 9 00 20360</t>
  </si>
  <si>
    <t>Прочие мероприятия в области ЖКХ</t>
  </si>
  <si>
    <t>99 9 00 20420</t>
  </si>
  <si>
    <t>Благоустройство</t>
  </si>
  <si>
    <t>Муниципальная программа "Благоустройство территории муниципального образования город Липки Киреевского района на 2021-2025 годы"</t>
  </si>
  <si>
    <t>05 0 00 00000</t>
  </si>
  <si>
    <t>05 4 00 00000</t>
  </si>
  <si>
    <t>Комплекс процессных мероприятий, направленных на благоустройство территории м. о. г. Липки Киреевского района</t>
  </si>
  <si>
    <t>05 4 01 00000</t>
  </si>
  <si>
    <t>05 4 01 20370</t>
  </si>
  <si>
    <t>Расходы, связанные с мероприятиями по содержанию и ремонту объектов инфраструктуры муниципального образования</t>
  </si>
  <si>
    <t>99 9 00 20390</t>
  </si>
  <si>
    <t>Расходы, направленные на прочее благоустройство территории муниципального образования</t>
  </si>
  <si>
    <t>99 9 00 21390</t>
  </si>
  <si>
    <t>Культура, кинематография</t>
  </si>
  <si>
    <t>08</t>
  </si>
  <si>
    <t>Культура</t>
  </si>
  <si>
    <t>Муниципальная программа «Развитие культуры и спорта (2019-2024 годы)» муниципального образования г. Липки Киреевского района</t>
  </si>
  <si>
    <t>03 0 00 00000</t>
  </si>
  <si>
    <t>03 4 00 00000</t>
  </si>
  <si>
    <t>Комплекс процессных мероприятий "Содействие развитию культуры в муниципальном образовании город Липки Киреевского района"</t>
  </si>
  <si>
    <t>03 4 02 00000</t>
  </si>
  <si>
    <t>Расходы, связанные с мероприятиями в области содействия развитию культуры</t>
  </si>
  <si>
    <t>03 4 02 00590</t>
  </si>
  <si>
    <t xml:space="preserve">03 4 02 00590 </t>
  </si>
  <si>
    <t>Расходы на выплаты персоналу казенных учреждений</t>
  </si>
  <si>
    <t>Расходы на частичную компенсацию дополнительных расходов на повышение оплаты труда работников муниципальных учреждений культуры</t>
  </si>
  <si>
    <t xml:space="preserve">03 4 02 80890 </t>
  </si>
  <si>
    <t>03 4 02 80890</t>
  </si>
  <si>
    <t>Комплекс процессных мероприятий "Сохранение и развитие библиотечного дела в муниципальном образовании город Липки Киреевского района"</t>
  </si>
  <si>
    <t>03 4 03 00000</t>
  </si>
  <si>
    <t>Расходы, связанные с мероприятиями в области сохранения и развития библиотечного дела</t>
  </si>
  <si>
    <t>03 4 03 00590</t>
  </si>
  <si>
    <t>Расходы на реализацию ЗТО " 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</si>
  <si>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03 4 03 80100</t>
  </si>
  <si>
    <t>Социальные выплаты гражданам, кроме публичных нормативных социальных выплат</t>
  </si>
  <si>
    <t>03 4 03 80890</t>
  </si>
  <si>
    <t>Социальная политика</t>
  </si>
  <si>
    <t>Пенсионное обеспечение</t>
  </si>
  <si>
    <t>Расходы, связанные с доплатой к пенсиям муниципальных служащих</t>
  </si>
  <si>
    <t>99 9 00 71020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</si>
  <si>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</si>
  <si>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</si>
  <si>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</si>
  <si>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00 0 00 00000</t>
  </si>
  <si>
    <t>Комплекс процессных мероприятий "Развитие физической культуры и спорта м. о. г. Липки"</t>
  </si>
  <si>
    <t>03 4 01 00000</t>
  </si>
  <si>
    <t>Расходы на выплату персонала</t>
  </si>
  <si>
    <t>03 4 01 00590</t>
  </si>
  <si>
    <t>ИТОГО</t>
  </si>
  <si>
    <t>Расходы, связанные с зимнем содержанием дорог</t>
  </si>
  <si>
    <t xml:space="preserve">  Распределение бюджетных ассигнований бюджета муниципального образования город Липки Киреевского района на плановый период 2025 и 2026 годов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Липки Киреевского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</si>
  <si>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</si>
  <si>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7 810 506,49</t>
  </si>
  <si>
    <t>Расходы на обеспечение функций государственных (муниципальных)органов по аппарату администрации</t>
  </si>
  <si>
    <t>1 252 678,87</t>
  </si>
  <si>
    <t xml:space="preserve">Осуществление муниципального жилищного контроля 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</si>
  <si>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</si>
  <si>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</si>
  <si>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99 9 80041</t>
  </si>
  <si>
    <t>37 121,27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</si>
  <si>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</si>
  <si>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99 0 00 00000 </t>
  </si>
  <si>
    <t>99 9 00 20350</t>
  </si>
  <si>
    <t>Расходы, связанные с мероприятиями с области коммунального хозяйства</t>
  </si>
  <si>
    <t xml:space="preserve">Расходы, связанные с мероприятиями в области сохранения и развития </t>
  </si>
  <si>
    <t xml:space="preserve">Расходы на реализацию ЗТО " </t>
  </si>
  <si>
    <t>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</si>
  <si>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Комплекс процессных мероприятий "Развитие физической культуры и спорта м. о .г. Липки"</t>
  </si>
  <si>
    <t>Расходы, связанные с мероприятиями в области развития физической культуры и спорта</t>
  </si>
  <si>
    <t>Расходы, связанные с мероприятиями по содержанию и ремонту объектов инфаструктуры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</si>
  <si>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библиотечного дела</t>
  </si>
  <si>
    <t>(руб.)</t>
  </si>
  <si>
    <t>Распределение межбюджетных трансфертов из бюджета муниципального образования город Липки Киреевского района в бюджет муниципального образования Киреевский район, согласно заключенному соглашению</t>
  </si>
  <si>
    <t>Осуществление муниципального контроля за сохранностью автомобильных дорог местного значения в границах населённых пунктов поселения</t>
  </si>
  <si>
    <t>Создание, содержание и организация деятельности аварийно- спасательных служб и (или) аварийно- спасательных формирований на территории поселения</t>
  </si>
  <si>
    <t>Осуществление муниципального земельного контроля за использованием земель поселений</t>
  </si>
  <si>
    <t>Обеспечение деятельности финансовых, налоговых и таможенных органов и  органов финансового (финансово-бюджетного) надзора</t>
  </si>
  <si>
    <t>Внутренний финансовый контроль</t>
  </si>
  <si>
    <t>Источники внутреннего финансирования дефицита бюджета муниципального образования город Липки Киреевского района на 2024 год  и на плановый период 2025 и 2026 годов</t>
  </si>
  <si>
    <t>рубль</t>
  </si>
  <si>
    <t>Код бюджетной классификации</t>
  </si>
  <si>
    <t>871 01 00 00 00 00 0000 000</t>
  </si>
  <si>
    <t xml:space="preserve">ИСТОЧНИКИ ВНУТРЕННЕГО ФИНАНСИРОВАНИЯ ДЕФИЦИТОВ БЮДЖЕТОВ </t>
  </si>
  <si>
    <t>871 01 02 00 00 00 0000 000</t>
  </si>
  <si>
    <t>Кредиты кредитных организаций в валюте Российской Федерации</t>
  </si>
  <si>
    <t>871 01 02 00 00 00 0000 700</t>
  </si>
  <si>
    <t>Получение кредитов от кредитных организаций в валюте Российской Федерации</t>
  </si>
  <si>
    <t>871 01 02 00 00 13 0000 710</t>
  </si>
  <si>
    <t>Получение кредитов от кредитных организаций бюджетами городских поселений в валюте Российской Федерации</t>
  </si>
  <si>
    <t>871 01 02 00 00 00 0000 800</t>
  </si>
  <si>
    <t>Погашение кредитов, предоставленных кредитными организациями в валюте Российской Федерации</t>
  </si>
  <si>
    <t>871 01 02 00 00 13 0000 810</t>
  </si>
  <si>
    <t>Погашение бюджетами городских поселений кредитов от кредитных организаций в валюте Российской Федерации</t>
  </si>
  <si>
    <t>871 01 05 00 00 00 0000 000</t>
  </si>
  <si>
    <t>Изменение остатков средств на счетах по учету средств бюджета</t>
  </si>
  <si>
    <t>871 01 05 00 00 00 0000 500</t>
  </si>
  <si>
    <t>Увеличение остатков средств бюджета</t>
  </si>
  <si>
    <t>871 01 05 02 00 00 0000 500</t>
  </si>
  <si>
    <t>Увеличение прочих остатков средств бюджетов</t>
  </si>
  <si>
    <t>871 01 05 02 01 00 0000 510</t>
  </si>
  <si>
    <t>Увеличение прочих остатков денежных средств бюджетов</t>
  </si>
  <si>
    <t>871  01 05 02 01 13 0000 510</t>
  </si>
  <si>
    <t>Увеличение прочих остатков денежных средств бюджетов городских поселений</t>
  </si>
  <si>
    <t>871 01 05 00 00 00 0000 600</t>
  </si>
  <si>
    <t>Уменьшение остатков средств бюджетов</t>
  </si>
  <si>
    <t>871  01 05 02 00 00 0000 600</t>
  </si>
  <si>
    <t>Уменьшение прочих остатков  средств бюджетов</t>
  </si>
  <si>
    <t>871  01 05 02 01 00 0000 610</t>
  </si>
  <si>
    <t>Уменьшение прочих остатков денежных средств бюджетов</t>
  </si>
  <si>
    <t>871  01 05 02 01 13 0000 610</t>
  </si>
  <si>
    <t>Уменьшение прочих остатков денежных средств бюджетов городских поселений</t>
  </si>
  <si>
    <t>871  01 06 00 00 00 0000 000</t>
  </si>
  <si>
    <t>Иные источники внутреннего финансирования дефицитов бюджетов</t>
  </si>
  <si>
    <t>871  01 06 06 00 00 0000 000</t>
  </si>
  <si>
    <t>Прочие источники внутреннего финансирования дефицитов бюджетов</t>
  </si>
  <si>
    <t>871  01 06 06 00 00 0000 800</t>
  </si>
  <si>
    <t>Погашение обязательств за счет прочих источников внутреннего финансирования дефицитов бюджетов</t>
  </si>
  <si>
    <t>871  01 06 06 00 13 0000 810</t>
  </si>
  <si>
    <t>Погашение обязательств за счет прочих источников внутреннего финансирования дефицитов бюджетов городских  поселений</t>
  </si>
  <si>
    <t>Ведомственная структура расходов бюджета муниципального образования город Липки Киреевского района на 2024 год</t>
  </si>
  <si>
    <t>Доходы бюджета муниципального образования город Липки Киреевского района на 2024 год и плановый период 20025 и 2026 годов</t>
  </si>
  <si>
    <t>руб.</t>
  </si>
  <si>
    <t xml:space="preserve">  Ведомственная структура расходов бюджета  муниципального образования город Липки Киреевского района на плановый период 2025 и 2026 годов </t>
  </si>
  <si>
    <t xml:space="preserve">Иные закупки товаров, работ и услуг для обеспечения государственных (муниципальных) нужд </t>
  </si>
  <si>
    <t>Другие вопросы в области жилищно-коммунального хозяйства</t>
  </si>
  <si>
    <t>11</t>
  </si>
  <si>
    <t>99 9 00 20273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</si>
  <si>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</si>
  <si>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 xml:space="preserve">99 9 00 20273 </t>
  </si>
  <si>
    <t>02 4 01 20320</t>
  </si>
  <si>
    <t xml:space="preserve">02 4 01 20320 </t>
  </si>
  <si>
    <t>01 4 01 8001I</t>
  </si>
  <si>
    <t>Расходы, направленные на устранение дефектов и повреждений
асфальтобетонного покрытия автомобильных дорог местного значения
(ямочный ремонт)</t>
  </si>
  <si>
    <t xml:space="preserve">  </t>
  </si>
  <si>
    <t>Реконструкция, капитальный ремонт, ремонт и содержание автомобильных дорог</t>
  </si>
  <si>
    <t>01 4 01 20090</t>
  </si>
  <si>
    <t>Муниципальная программа "Ремонт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</si>
  <si>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Комплекс процессных мероприятий, направленных на 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</si>
  <si>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01 0 00 00000</t>
  </si>
  <si>
    <t>01 4 00 00000</t>
  </si>
  <si>
    <t>01 4 01 00000</t>
  </si>
  <si>
    <t xml:space="preserve">Иные выплаты текущего характера </t>
  </si>
  <si>
    <t>Иные непрограмные мероприятия в рамках непрограмных расходов</t>
  </si>
  <si>
    <t xml:space="preserve">08 </t>
  </si>
  <si>
    <t>99 9 00 8278I</t>
  </si>
  <si>
    <t>Иные затраты текущего характера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</si>
  <si>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</t>
  </si>
  <si>
    <t>иные не программные расходы</t>
  </si>
  <si>
    <t>13</t>
  </si>
  <si>
    <t>Расходы, направленные на приобретение специализированной техники</t>
  </si>
  <si>
    <t>99 9 00 81140</t>
  </si>
  <si>
    <t>иные выплаты текущего характера организациям</t>
  </si>
  <si>
    <t>871 1 14 02 05313 0000 410</t>
  </si>
  <si>
    <t>Доходы от реализации иного имущества, находящегося в собственности городских поселений( за исключением имущества муниципальных бюджетных и автономных учреждений 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</si>
  <si>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Иные затраты текущего характера организациям</t>
  </si>
  <si>
    <t xml:space="preserve">Мероприятия, направленные на строительство (реконструкцию), модернизацию, капитальный ремонт и ремонт объектов водоснабжения Тульской области </t>
  </si>
  <si>
    <t>99 9 00 S0390</t>
  </si>
  <si>
    <t>Расходы, направленные на благоустройство территории м. о. г. Липки Киреевского района</t>
  </si>
  <si>
    <t>99 9 00 20370</t>
  </si>
  <si>
    <t>Охрана окружающей среды</t>
  </si>
  <si>
    <t>Другие вопросы в области охраны окружающей среды</t>
  </si>
  <si>
    <t>Комплекс мероприятий , направленных на социально-экономическое развитие ТО(рекультивация и(или) удаление(или) ликвидация мест размещения отходов, не соответствующих требованиям законодательства в области охраны окружающей среды, в т.ч. не санкционированных свалок)</t>
  </si>
  <si>
    <t>99 9 00 89561</t>
  </si>
  <si>
    <t>99 9 00 00590</t>
  </si>
  <si>
    <t>Приложение 1
 к решению Собрания депутатов муниципального 
           образования город Липки Киреевского района
 от  25.12. 2024  года №19-53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</si>
  <si>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>Приложение 2
 к решению Собрания депутатов муниципального 
           образования город Липки Киреевского района
 от  25.12. 2024  года № 19-53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</si>
  <si>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>Приложение 3.
      к решению Собрания депутатов муниципального 
           образования город Липки Киреевского района
 от  25.12.2024  года № 19-53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</si>
  <si>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>Приложение 4
 к решению Собрания депутатов муниципального 
           образования город Липки Киреевского района
 от  25.12. 2024  года № 19-53 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</si>
  <si>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 xml:space="preserve"> к Приложению 6
 к решению Собрания депутатов муниципального 
           образования город Липки Киреевского района
 от  26.12.2024  года №6-15
                 «О бюджете муниципального образования
                                город Липки Киреевского района
    на 2024 год и плановый период  2025 и 2026 годов»
</t>
  </si>
  <si>
    <t xml:space="preserve">к Приложению 5
      к решению Собрания депутатов муниципального 
           образования город Липки Киреевского района
 от  26.12. 2023  года №6-15
                 «О бюджете муниципального образования
                                город Липки Киреевского района
    на 2024 год и плановый период  2025 и 2026 годов»
</t>
  </si>
  <si>
    <t xml:space="preserve"> к Приложению 4
 к решению Собрания депутатов муниципального 
           образования город Липки Киреевского района
 от  26.12. 2023  года № 6-15
                 «О бюджете муниципального образования
                                город Липки Киреевского района
    на 2024 год и плановый период  2025 и 2026 годов»
</t>
  </si>
  <si>
    <t xml:space="preserve">  к Приложению 3
 к решению Собрания депутатов муниципального 
           образования город Липки Киреевского района
 от  26.12.2023 года № 6-15
                 «О бюджете муниципального образования
                                город Липки Киреевского района
    на 2024 год и плановый период  2025 и 2026 годов»
</t>
  </si>
  <si>
    <t>Приложение 5
      к решению Собрания депутатов муниципального 
           образования город Липки Киреевского района
 от  25.12.2024  года №19-53 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</si>
  <si>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 xml:space="preserve">к Приложению 7
      к решению Собрания депутатов муниципального 
           образования город Липки Киреевского района
 от  26.12. 2023  года № 6-15
                 «О бюджете муниципального образования
                                город Липки Киреевского района
    на 2024 год и плановый период  2025 и 2026 годов»
</t>
  </si>
  <si>
    <t>Приложение 6
      к решению Собрания депутатов муниципального 
           образования город Липки Киреевского района
 от  25.12. 2024  года №19-53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</si>
  <si>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>к Приложению 8
      к решению Собрания депутатов муниципального 
           образования город Липки Киреевского района
 от  26.12.2023 года № 6-15
                 «О бюджете муниципального образования
                                город Липки Киреевского района
    на 2024 год и плановый период  2025 и 2026 годов»</t>
  </si>
  <si>
    <t>Приложение 7
      к решению Собрания депутатов муниципального 
           образования город Липки Киреевского района
 от  25.12. 2024  года № 19-53 
                 «О бюджете муниципального образования
                                город Липки Киреевского района
    на 2024 год и плановый период  2025 и 2026 годов»                              к Приложению 10
      к решению Собрания депутатов муниципального 
           образования город Липки Киреевского района
 от  26.12. 2023  года №6-15 
                 «О бюджете муниципального образования
                                город Липки Киреевского района
    на 2024 год и плановый период 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</si>
</sst>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₽&quot;;[Red]\-#,##0.00\ &quot;₽&quot;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horizontal="right" vertical="center" wrapText="1"/>
    </xf>
    <xf numFmtId="4" fontId="4" fillId="2" borderId="19" xfId="0" applyNumberFormat="1" applyFont="1" applyFill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0" fontId="4" fillId="2" borderId="19" xfId="0" applyNumberFormat="1" applyFont="1" applyFill="1" applyBorder="1" applyAlignment="1">
      <alignment horizontal="right" vertical="center" wrapText="1"/>
    </xf>
    <xf numFmtId="0" fontId="4" fillId="2" borderId="19" xfId="0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right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0" fontId="1" fillId="0" borderId="36" xfId="0" applyFont="1" applyBorder="1" applyAlignment="1">
      <alignment vertical="top" wrapText="1"/>
    </xf>
    <xf numFmtId="4" fontId="4" fillId="0" borderId="1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4" fillId="0" borderId="42" xfId="0" applyNumberFormat="1" applyFont="1" applyBorder="1" applyAlignment="1">
      <alignment horizontal="right" vertical="center" wrapText="1"/>
    </xf>
    <xf numFmtId="0" fontId="0" fillId="0" borderId="28" xfId="0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0" fillId="0" borderId="28" xfId="0" applyBorder="1" applyAlignment="1">
      <alignment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1" fillId="2" borderId="19" xfId="0" applyNumberFormat="1" applyFont="1" applyFill="1" applyBorder="1" applyAlignment="1">
      <alignment horizontal="right" vertical="center" wrapText="1"/>
    </xf>
    <xf numFmtId="4" fontId="11" fillId="2" borderId="44" xfId="0" applyNumberFormat="1" applyFont="1" applyFill="1" applyBorder="1" applyAlignment="1">
      <alignment horizontal="right"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4" fontId="11" fillId="0" borderId="44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8" fontId="11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8" fontId="14" fillId="0" borderId="4" xfId="0" applyNumberFormat="1" applyFont="1" applyBorder="1" applyAlignment="1">
      <alignment horizontal="center" vertical="center" wrapText="1"/>
    </xf>
    <xf numFmtId="4" fontId="14" fillId="2" borderId="19" xfId="0" applyNumberFormat="1" applyFont="1" applyFill="1" applyBorder="1" applyAlignment="1">
      <alignment horizontal="right" vertical="center" wrapText="1"/>
    </xf>
    <xf numFmtId="4" fontId="14" fillId="2" borderId="44" xfId="0" applyNumberFormat="1" applyFont="1" applyFill="1" applyBorder="1" applyAlignment="1">
      <alignment horizontal="right" vertical="center" wrapText="1"/>
    </xf>
    <xf numFmtId="0" fontId="10" fillId="0" borderId="44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top" wrapText="1"/>
    </xf>
    <xf numFmtId="0" fontId="15" fillId="0" borderId="0" xfId="0" applyFont="1" applyAlignment="1">
      <alignment horizontal="right" vertical="center"/>
    </xf>
    <xf numFmtId="0" fontId="16" fillId="0" borderId="4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44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horizontal="right" vertical="center" wrapText="1"/>
    </xf>
    <xf numFmtId="4" fontId="10" fillId="0" borderId="32" xfId="0" applyNumberFormat="1" applyFont="1" applyBorder="1" applyAlignment="1">
      <alignment horizontal="right" vertical="center" wrapText="1"/>
    </xf>
    <xf numFmtId="4" fontId="10" fillId="0" borderId="44" xfId="0" applyNumberFormat="1" applyFont="1" applyBorder="1" applyAlignment="1">
      <alignment horizontal="right" vertical="center" wrapText="1"/>
    </xf>
    <xf numFmtId="4" fontId="10" fillId="0" borderId="44" xfId="0" applyNumberFormat="1" applyFont="1" applyBorder="1" applyAlignment="1">
      <alignment horizontal="right" vertical="center"/>
    </xf>
    <xf numFmtId="4" fontId="10" fillId="0" borderId="33" xfId="0" applyNumberFormat="1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 wrapText="1"/>
    </xf>
    <xf numFmtId="4" fontId="10" fillId="0" borderId="33" xfId="0" applyNumberFormat="1" applyFont="1" applyBorder="1" applyAlignment="1">
      <alignment horizontal="right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right" vertical="center"/>
    </xf>
    <xf numFmtId="0" fontId="10" fillId="0" borderId="33" xfId="0" applyFont="1" applyBorder="1" applyAlignment="1">
      <alignment horizontal="right" vertical="center"/>
    </xf>
    <xf numFmtId="0" fontId="16" fillId="0" borderId="44" xfId="0" applyFont="1" applyBorder="1" applyAlignment="1">
      <alignment horizontal="center" vertical="top" wrapText="1"/>
    </xf>
    <xf numFmtId="0" fontId="15" fillId="0" borderId="44" xfId="0" applyFont="1" applyBorder="1" applyAlignment="1">
      <alignment horizontal="center" vertical="top" wrapText="1"/>
    </xf>
    <xf numFmtId="0" fontId="15" fillId="0" borderId="45" xfId="0" applyFont="1" applyBorder="1" applyAlignment="1">
      <alignment horizontal="center" vertical="top" wrapText="1"/>
    </xf>
    <xf numFmtId="0" fontId="15" fillId="0" borderId="43" xfId="0" applyFont="1" applyBorder="1" applyAlignment="1">
      <alignment horizontal="center" vertical="top" wrapText="1"/>
    </xf>
    <xf numFmtId="0" fontId="15" fillId="0" borderId="33" xfId="0" applyFont="1" applyBorder="1" applyAlignment="1">
      <alignment horizontal="center" vertical="top" wrapText="1"/>
    </xf>
    <xf numFmtId="4" fontId="4" fillId="0" borderId="1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9" fontId="4" fillId="0" borderId="46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4" fontId="4" fillId="0" borderId="46" xfId="0" applyNumberFormat="1" applyFont="1" applyBorder="1" applyAlignment="1">
      <alignment horizontal="right" vertical="center" wrapText="1"/>
    </xf>
    <xf numFmtId="0" fontId="1" fillId="0" borderId="43" xfId="0" applyFont="1" applyBorder="1" applyAlignment="1">
      <alignment vertical="center" wrapText="1"/>
    </xf>
    <xf numFmtId="49" fontId="4" fillId="0" borderId="4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" fontId="10" fillId="3" borderId="20" xfId="0" applyNumberFormat="1" applyFont="1" applyFill="1" applyBorder="1" applyAlignment="1">
      <alignment horizontal="right" vertical="center" wrapText="1"/>
    </xf>
    <xf numFmtId="4" fontId="10" fillId="3" borderId="3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" fontId="4" fillId="3" borderId="6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7" fillId="3" borderId="2" xfId="0" applyNumberFormat="1" applyFont="1" applyFill="1" applyBorder="1" applyAlignment="1">
      <alignment horizontal="right" vertical="center" wrapText="1"/>
    </xf>
    <xf numFmtId="4" fontId="17" fillId="3" borderId="4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right" vertical="center" wrapText="1"/>
    </xf>
    <xf numFmtId="0" fontId="1" fillId="0" borderId="48" xfId="0" applyFont="1" applyBorder="1" applyAlignment="1">
      <alignment wrapText="1"/>
    </xf>
    <xf numFmtId="0" fontId="0" fillId="0" borderId="49" xfId="0" applyBorder="1"/>
    <xf numFmtId="0" fontId="1" fillId="0" borderId="1" xfId="0" applyFont="1" applyBorder="1" applyAlignment="1">
      <alignment vertical="top" wrapText="1"/>
    </xf>
    <xf numFmtId="0" fontId="1" fillId="0" borderId="38" xfId="0" applyFont="1" applyBorder="1" applyAlignment="1">
      <alignment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47" xfId="0" applyFont="1" applyBorder="1" applyAlignment="1">
      <alignment vertical="top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" fontId="4" fillId="0" borderId="43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" fontId="0" fillId="0" borderId="0" xfId="0" applyNumberFormat="1"/>
    <xf numFmtId="0" fontId="0" fillId="3" borderId="0" xfId="0" applyFill="1"/>
    <xf numFmtId="4" fontId="4" fillId="2" borderId="0" xfId="0" applyNumberFormat="1" applyFont="1" applyFill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43" xfId="0" applyNumberFormat="1" applyFont="1" applyBorder="1" applyAlignment="1">
      <alignment horizontal="right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9" fontId="4" fillId="0" borderId="44" xfId="0" applyNumberFormat="1" applyFont="1" applyBorder="1" applyAlignment="1">
      <alignment horizontal="center" vertical="center" wrapText="1"/>
    </xf>
    <xf numFmtId="4" fontId="4" fillId="3" borderId="43" xfId="0" applyNumberFormat="1" applyFont="1" applyFill="1" applyBorder="1" applyAlignment="1">
      <alignment horizontal="right" vertical="center" wrapText="1"/>
    </xf>
    <xf numFmtId="0" fontId="1" fillId="0" borderId="2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11" fillId="0" borderId="16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" fontId="18" fillId="3" borderId="2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top" wrapText="1"/>
    </xf>
    <xf numFmtId="4" fontId="4" fillId="3" borderId="14" xfId="0" applyNumberFormat="1" applyFont="1" applyFill="1" applyBorder="1" applyAlignment="1">
      <alignment horizontal="right" vertical="center" wrapText="1"/>
    </xf>
    <xf numFmtId="4" fontId="4" fillId="3" borderId="46" xfId="0" applyNumberFormat="1" applyFont="1" applyFill="1" applyBorder="1" applyAlignment="1">
      <alignment horizontal="right" vertical="center" wrapText="1"/>
    </xf>
    <xf numFmtId="4" fontId="4" fillId="3" borderId="30" xfId="0" applyNumberFormat="1" applyFont="1" applyFill="1" applyBorder="1" applyAlignment="1">
      <alignment horizontal="right" vertical="center" wrapText="1"/>
    </xf>
    <xf numFmtId="4" fontId="7" fillId="3" borderId="2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0" fillId="0" borderId="0" xfId="0" applyBorder="1"/>
    <xf numFmtId="0" fontId="11" fillId="0" borderId="46" xfId="0" applyFont="1" applyBorder="1" applyAlignment="1">
      <alignment horizontal="center" vertical="top" wrapText="1"/>
    </xf>
    <xf numFmtId="0" fontId="11" fillId="0" borderId="43" xfId="0" applyFont="1" applyBorder="1" applyAlignment="1">
      <alignment horizontal="center" vertical="top" wrapText="1"/>
    </xf>
    <xf numFmtId="0" fontId="11" fillId="0" borderId="50" xfId="0" applyFont="1" applyBorder="1" applyAlignment="1">
      <alignment horizontal="center" vertical="top" wrapText="1"/>
    </xf>
    <xf numFmtId="0" fontId="11" fillId="0" borderId="51" xfId="0" applyFont="1" applyBorder="1" applyAlignment="1">
      <alignment horizontal="center" vertical="top" wrapText="1"/>
    </xf>
    <xf numFmtId="0" fontId="11" fillId="0" borderId="44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2" borderId="23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righ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0" fontId="4" fillId="2" borderId="23" xfId="0" applyFont="1" applyFill="1" applyBorder="1" applyAlignment="1">
      <alignment horizontal="right" vertical="center" wrapText="1"/>
    </xf>
    <xf numFmtId="0" fontId="0" fillId="0" borderId="20" xfId="0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right" vertical="center" wrapText="1"/>
    </xf>
    <xf numFmtId="0" fontId="0" fillId="0" borderId="28" xfId="0" applyBorder="1" applyAlignment="1">
      <alignment vertical="center" wrapText="1"/>
    </xf>
    <xf numFmtId="0" fontId="4" fillId="0" borderId="26" xfId="0" applyFont="1" applyBorder="1" applyAlignment="1">
      <alignment horizontal="right" vertical="center" wrapText="1"/>
    </xf>
    <xf numFmtId="0" fontId="4" fillId="0" borderId="27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32" xfId="0" applyFont="1" applyBorder="1" applyAlignment="1">
      <alignment horizontal="right" vertical="center" wrapText="1"/>
    </xf>
    <xf numFmtId="0" fontId="4" fillId="0" borderId="33" xfId="0" applyFont="1" applyBorder="1" applyAlignment="1">
      <alignment horizontal="right" vertical="center" wrapText="1"/>
    </xf>
    <xf numFmtId="0" fontId="1" fillId="0" borderId="2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4" fontId="4" fillId="0" borderId="23" xfId="0" applyNumberFormat="1" applyFont="1" applyBorder="1" applyAlignment="1">
      <alignment horizontal="right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4" fillId="0" borderId="35" xfId="0" applyFont="1" applyBorder="1" applyAlignment="1">
      <alignment horizontal="right" vertical="center" wrapText="1"/>
    </xf>
    <xf numFmtId="4" fontId="4" fillId="2" borderId="39" xfId="0" applyNumberFormat="1" applyFont="1" applyFill="1" applyBorder="1" applyAlignment="1">
      <alignment horizontal="right" vertical="center" wrapText="1"/>
    </xf>
    <xf numFmtId="4" fontId="4" fillId="2" borderId="40" xfId="0" applyNumberFormat="1" applyFont="1" applyFill="1" applyBorder="1" applyAlignment="1">
      <alignment horizontal="right" vertical="center" wrapText="1"/>
    </xf>
    <xf numFmtId="4" fontId="4" fillId="0" borderId="32" xfId="0" applyNumberFormat="1" applyFont="1" applyBorder="1" applyAlignment="1">
      <alignment horizontal="right" vertical="center" wrapText="1"/>
    </xf>
    <xf numFmtId="4" fontId="4" fillId="0" borderId="33" xfId="0" applyNumberFormat="1" applyFont="1" applyBorder="1" applyAlignment="1">
      <alignment horizontal="right" vertical="center" wrapText="1"/>
    </xf>
    <xf numFmtId="2" fontId="4" fillId="2" borderId="23" xfId="0" applyNumberFormat="1" applyFont="1" applyFill="1" applyBorder="1" applyAlignment="1">
      <alignment horizontal="right" vertical="center" wrapText="1"/>
    </xf>
    <xf numFmtId="2" fontId="4" fillId="2" borderId="14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 wrapText="1"/>
    </xf>
    <xf numFmtId="0" fontId="3" fillId="2" borderId="23" xfId="0" applyFont="1" applyFill="1" applyBorder="1" applyAlignment="1">
      <alignment horizontal="right" vertical="center" wrapText="1"/>
    </xf>
    <xf numFmtId="4" fontId="3" fillId="2" borderId="23" xfId="0" applyNumberFormat="1" applyFont="1" applyFill="1" applyBorder="1" applyAlignment="1">
      <alignment horizontal="right" vertical="center" wrapText="1"/>
    </xf>
    <xf numFmtId="4" fontId="3" fillId="2" borderId="14" xfId="0" applyNumberFormat="1" applyFont="1" applyFill="1" applyBorder="1" applyAlignment="1">
      <alignment horizontal="right" vertical="center" wrapText="1"/>
    </xf>
    <xf numFmtId="4" fontId="4" fillId="0" borderId="25" xfId="0" applyNumberFormat="1" applyFont="1" applyBorder="1" applyAlignment="1">
      <alignment horizontal="right" vertical="center" wrapText="1"/>
    </xf>
    <xf numFmtId="4" fontId="4" fillId="0" borderId="41" xfId="0" applyNumberFormat="1" applyFont="1" applyBorder="1" applyAlignment="1">
      <alignment horizontal="right" vertical="center" wrapText="1"/>
    </xf>
    <xf numFmtId="4" fontId="4" fillId="0" borderId="26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 wrapText="1"/>
    </xf>
    <xf numFmtId="4" fontId="4" fillId="0" borderId="12" xfId="0" applyNumberFormat="1" applyFont="1" applyBorder="1" applyAlignment="1">
      <alignment horizontal="right" vertical="center" wrapText="1"/>
    </xf>
    <xf numFmtId="0" fontId="11" fillId="0" borderId="2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activeCell="H24" sqref="H24"/>
    </sheetView>
  </sheetViews>
  <sheetFormatPr defaultRowHeight="15" x14ac:dyDescent="0.25"/>
  <cols>
    <col min="1" max="1" width="27.42578125" customWidth="1"/>
    <col min="2" max="2" width="27.28515625" customWidth="1"/>
    <col min="3" max="3" width="12" customWidth="1"/>
    <col min="4" max="4" width="11.85546875" customWidth="1"/>
    <col min="5" max="5" width="11.42578125" customWidth="1"/>
  </cols>
  <sheetData>
    <row r="1" spans="1:5" s="100" customFormat="1" x14ac:dyDescent="0.25"/>
    <row r="2" spans="1:5" s="100" customFormat="1" x14ac:dyDescent="0.25">
      <c r="B2" s="220" t="s">
        <v>354</v>
      </c>
      <c r="C2" s="221"/>
      <c r="D2" s="221"/>
      <c r="E2" s="221"/>
    </row>
    <row r="3" spans="1:5" s="100" customFormat="1" x14ac:dyDescent="0.25">
      <c r="B3" s="221"/>
      <c r="C3" s="221"/>
      <c r="D3" s="221"/>
      <c r="E3" s="221"/>
    </row>
    <row r="4" spans="1:5" s="100" customFormat="1" x14ac:dyDescent="0.25">
      <c r="B4" s="221"/>
      <c r="C4" s="221"/>
      <c r="D4" s="221"/>
      <c r="E4" s="221"/>
    </row>
    <row r="5" spans="1:5" s="100" customFormat="1" x14ac:dyDescent="0.25">
      <c r="B5" s="221"/>
      <c r="C5" s="221"/>
      <c r="D5" s="221"/>
      <c r="E5" s="221"/>
    </row>
    <row r="6" spans="1:5" s="100" customFormat="1" x14ac:dyDescent="0.25">
      <c r="B6" s="221"/>
      <c r="C6" s="221"/>
      <c r="D6" s="221"/>
      <c r="E6" s="221"/>
    </row>
    <row r="7" spans="1:5" s="100" customFormat="1" x14ac:dyDescent="0.25">
      <c r="B7" s="221"/>
      <c r="C7" s="221"/>
      <c r="D7" s="221"/>
      <c r="E7" s="221"/>
    </row>
    <row r="8" spans="1:5" s="100" customFormat="1" x14ac:dyDescent="0.25">
      <c r="B8" s="221"/>
      <c r="C8" s="221"/>
      <c r="D8" s="221"/>
      <c r="E8" s="221"/>
    </row>
    <row r="9" spans="1:5" s="100" customFormat="1" ht="10.5" customHeight="1" x14ac:dyDescent="0.25">
      <c r="B9" s="221"/>
      <c r="C9" s="221"/>
      <c r="D9" s="221"/>
      <c r="E9" s="221"/>
    </row>
    <row r="10" spans="1:5" ht="50.25" customHeight="1" x14ac:dyDescent="0.25">
      <c r="B10" s="226" t="s">
        <v>361</v>
      </c>
      <c r="C10" s="227"/>
      <c r="D10" s="227"/>
      <c r="E10" s="227"/>
    </row>
    <row r="11" spans="1:5" x14ac:dyDescent="0.25">
      <c r="B11" s="227"/>
      <c r="C11" s="227"/>
      <c r="D11" s="227"/>
      <c r="E11" s="227"/>
    </row>
    <row r="12" spans="1:5" x14ac:dyDescent="0.25">
      <c r="B12" s="227"/>
      <c r="C12" s="227"/>
      <c r="D12" s="227"/>
      <c r="E12" s="227"/>
    </row>
    <row r="13" spans="1:5" x14ac:dyDescent="0.25">
      <c r="B13" s="227"/>
      <c r="C13" s="227"/>
      <c r="D13" s="227"/>
      <c r="E13" s="227"/>
    </row>
    <row r="14" spans="1:5" x14ac:dyDescent="0.25">
      <c r="B14" s="227"/>
      <c r="C14" s="227"/>
      <c r="D14" s="227"/>
      <c r="E14" s="227"/>
    </row>
    <row r="15" spans="1:5" x14ac:dyDescent="0.25">
      <c r="B15" s="227"/>
      <c r="C15" s="227"/>
      <c r="D15" s="227"/>
      <c r="E15" s="227"/>
    </row>
    <row r="16" spans="1:5" s="100" customFormat="1" ht="15.75" customHeight="1" x14ac:dyDescent="0.25">
      <c r="A16" s="228" t="s">
        <v>310</v>
      </c>
      <c r="B16" s="228"/>
      <c r="C16" s="228"/>
      <c r="D16" s="228"/>
      <c r="E16" s="228"/>
    </row>
    <row r="17" spans="1:5" s="100" customFormat="1" ht="15.75" customHeight="1" x14ac:dyDescent="0.25">
      <c r="A17" s="228"/>
      <c r="B17" s="228"/>
      <c r="C17" s="228"/>
      <c r="D17" s="228"/>
      <c r="E17" s="228"/>
    </row>
    <row r="18" spans="1:5" s="100" customFormat="1" ht="9.75" customHeight="1" x14ac:dyDescent="0.25">
      <c r="A18" s="228"/>
      <c r="B18" s="228"/>
      <c r="C18" s="228"/>
      <c r="D18" s="228"/>
      <c r="E18" s="228"/>
    </row>
    <row r="19" spans="1:5" s="100" customFormat="1" ht="3" customHeight="1" x14ac:dyDescent="0.25">
      <c r="A19" s="228"/>
      <c r="B19" s="228"/>
      <c r="C19" s="228"/>
      <c r="D19" s="228"/>
      <c r="E19" s="228"/>
    </row>
    <row r="20" spans="1:5" ht="18.75" customHeight="1" thickBot="1" x14ac:dyDescent="0.3">
      <c r="E20" t="s">
        <v>311</v>
      </c>
    </row>
    <row r="21" spans="1:5" ht="105.75" customHeight="1" thickBot="1" x14ac:dyDescent="0.3">
      <c r="A21" s="23" t="s">
        <v>0</v>
      </c>
      <c r="B21" s="24" t="s">
        <v>1</v>
      </c>
      <c r="C21" s="25" t="s">
        <v>2</v>
      </c>
      <c r="D21" s="25" t="s">
        <v>3</v>
      </c>
      <c r="E21" s="28" t="s">
        <v>4</v>
      </c>
    </row>
    <row r="22" spans="1:5" ht="16.5" thickBot="1" x14ac:dyDescent="0.3">
      <c r="A22" s="24"/>
      <c r="B22" s="25">
        <v>1</v>
      </c>
      <c r="C22" s="25">
        <v>4</v>
      </c>
      <c r="D22" s="26">
        <v>5</v>
      </c>
      <c r="E22" s="27">
        <v>6</v>
      </c>
    </row>
    <row r="23" spans="1:5" ht="52.5" customHeight="1" thickBot="1" x14ac:dyDescent="0.3">
      <c r="A23" s="2" t="s">
        <v>5</v>
      </c>
      <c r="B23" s="3" t="s">
        <v>6</v>
      </c>
      <c r="C23" s="4">
        <f>C24++C32+C37+C40+C45+C46</f>
        <v>13987394</v>
      </c>
      <c r="D23" s="4">
        <f>D24+D32+D37+D40+D45+D46</f>
        <v>10471481</v>
      </c>
      <c r="E23" s="4">
        <f>E24+E32+E37+E40+E45+E46</f>
        <v>10824973</v>
      </c>
    </row>
    <row r="24" spans="1:5" ht="39" customHeight="1" thickBot="1" x14ac:dyDescent="0.3">
      <c r="A24" s="2" t="s">
        <v>5</v>
      </c>
      <c r="B24" s="3" t="s">
        <v>7</v>
      </c>
      <c r="C24" s="4">
        <f>C25</f>
        <v>5373814</v>
      </c>
      <c r="D24" s="4">
        <f>D25</f>
        <v>4653501</v>
      </c>
      <c r="E24" s="4">
        <f>E25</f>
        <v>4986493</v>
      </c>
    </row>
    <row r="25" spans="1:5" ht="39.75" customHeight="1" thickBot="1" x14ac:dyDescent="0.3">
      <c r="A25" s="2" t="s">
        <v>8</v>
      </c>
      <c r="B25" s="3" t="s">
        <v>9</v>
      </c>
      <c r="C25" s="4">
        <f>SUM(C26:C30)</f>
        <v>5373814</v>
      </c>
      <c r="D25" s="4">
        <f>SUM(D26:D30)</f>
        <v>4653501</v>
      </c>
      <c r="E25" s="4">
        <f>SUM(E26:E30)</f>
        <v>4986493</v>
      </c>
    </row>
    <row r="26" spans="1:5" ht="333.75" customHeight="1" thickBot="1" x14ac:dyDescent="0.3">
      <c r="A26" s="1" t="s">
        <v>10</v>
      </c>
      <c r="B26" s="5" t="s">
        <v>11</v>
      </c>
      <c r="C26" s="6">
        <f>3831324+1000000</f>
        <v>4831324</v>
      </c>
      <c r="D26" s="6">
        <v>4111011</v>
      </c>
      <c r="E26" s="6">
        <v>4444003</v>
      </c>
    </row>
    <row r="27" spans="1:5" ht="378" customHeight="1" thickBot="1" x14ac:dyDescent="0.3">
      <c r="A27" s="1" t="s">
        <v>12</v>
      </c>
      <c r="B27" s="19" t="s">
        <v>13</v>
      </c>
      <c r="C27" s="6">
        <v>42981</v>
      </c>
      <c r="D27" s="6">
        <v>42981</v>
      </c>
      <c r="E27" s="6">
        <v>42981</v>
      </c>
    </row>
    <row r="28" spans="1:5" ht="191.25" customHeight="1" thickBot="1" x14ac:dyDescent="0.3">
      <c r="A28" s="1" t="s">
        <v>14</v>
      </c>
      <c r="B28" s="19" t="s">
        <v>15</v>
      </c>
      <c r="C28" s="6">
        <v>116389</v>
      </c>
      <c r="D28" s="6">
        <v>116389</v>
      </c>
      <c r="E28" s="6">
        <v>116389</v>
      </c>
    </row>
    <row r="29" spans="1:5" ht="221.25" thickBot="1" x14ac:dyDescent="0.3">
      <c r="A29" s="1" t="s">
        <v>16</v>
      </c>
      <c r="B29" s="5" t="s">
        <v>17</v>
      </c>
      <c r="C29" s="6">
        <v>327540</v>
      </c>
      <c r="D29" s="6">
        <v>327540</v>
      </c>
      <c r="E29" s="6">
        <v>327540</v>
      </c>
    </row>
    <row r="30" spans="1:5" ht="206.25" customHeight="1" thickBot="1" x14ac:dyDescent="0.3">
      <c r="A30" s="1" t="s">
        <v>18</v>
      </c>
      <c r="B30" s="19" t="s">
        <v>19</v>
      </c>
      <c r="C30" s="6">
        <v>55580</v>
      </c>
      <c r="D30" s="6">
        <v>55580</v>
      </c>
      <c r="E30" s="6">
        <v>55580</v>
      </c>
    </row>
    <row r="31" spans="1:5" ht="50.25" customHeight="1" thickBot="1" x14ac:dyDescent="0.3">
      <c r="A31" s="2" t="s">
        <v>20</v>
      </c>
      <c r="B31" s="3" t="s">
        <v>21</v>
      </c>
      <c r="C31" s="7">
        <v>0</v>
      </c>
      <c r="D31" s="7">
        <v>0</v>
      </c>
      <c r="E31" s="7">
        <v>0</v>
      </c>
    </row>
    <row r="32" spans="1:5" ht="32.25" customHeight="1" thickBot="1" x14ac:dyDescent="0.3">
      <c r="A32" s="2" t="s">
        <v>22</v>
      </c>
      <c r="B32" s="20" t="s">
        <v>23</v>
      </c>
      <c r="C32" s="4">
        <f>C33+C34</f>
        <v>3081180</v>
      </c>
      <c r="D32" s="4">
        <f>D33+D34</f>
        <v>3136280</v>
      </c>
      <c r="E32" s="4">
        <f>E33+E34</f>
        <v>3166540</v>
      </c>
    </row>
    <row r="33" spans="1:5" ht="126" customHeight="1" thickBot="1" x14ac:dyDescent="0.3">
      <c r="A33" s="1" t="s">
        <v>24</v>
      </c>
      <c r="B33" s="19" t="s">
        <v>25</v>
      </c>
      <c r="C33" s="6">
        <v>1227110</v>
      </c>
      <c r="D33" s="6">
        <v>1256050</v>
      </c>
      <c r="E33" s="6">
        <v>1284990</v>
      </c>
    </row>
    <row r="34" spans="1:5" ht="20.25" customHeight="1" thickBot="1" x14ac:dyDescent="0.3">
      <c r="A34" s="2" t="s">
        <v>26</v>
      </c>
      <c r="B34" s="3" t="s">
        <v>27</v>
      </c>
      <c r="C34" s="4">
        <f>SUM(C35:C36)</f>
        <v>1854070</v>
      </c>
      <c r="D34" s="4">
        <f>SUM(D35:D36)</f>
        <v>1880230</v>
      </c>
      <c r="E34" s="4">
        <f>SUM(E35:E36)</f>
        <v>1881550</v>
      </c>
    </row>
    <row r="35" spans="1:5" ht="95.25" customHeight="1" thickBot="1" x14ac:dyDescent="0.3">
      <c r="A35" s="1" t="s">
        <v>28</v>
      </c>
      <c r="B35" s="19" t="s">
        <v>29</v>
      </c>
      <c r="C35" s="6">
        <v>1321260</v>
      </c>
      <c r="D35" s="6">
        <v>1346890</v>
      </c>
      <c r="E35" s="6">
        <v>1347680</v>
      </c>
    </row>
    <row r="36" spans="1:5" ht="95.25" customHeight="1" thickBot="1" x14ac:dyDescent="0.3">
      <c r="A36" s="1" t="s">
        <v>30</v>
      </c>
      <c r="B36" s="21" t="s">
        <v>31</v>
      </c>
      <c r="C36" s="8">
        <v>532810</v>
      </c>
      <c r="D36" s="8">
        <v>533340</v>
      </c>
      <c r="E36" s="8">
        <v>533870</v>
      </c>
    </row>
    <row r="37" spans="1:5" ht="15.75" x14ac:dyDescent="0.25">
      <c r="A37" s="9" t="s">
        <v>32</v>
      </c>
      <c r="B37" s="222" t="s">
        <v>34</v>
      </c>
      <c r="C37" s="224">
        <f>C39</f>
        <v>19200</v>
      </c>
      <c r="D37" s="224">
        <f>D39</f>
        <v>19200</v>
      </c>
      <c r="E37" s="224">
        <f>E39</f>
        <v>19200</v>
      </c>
    </row>
    <row r="38" spans="1:5" ht="16.5" thickBot="1" x14ac:dyDescent="0.3">
      <c r="A38" s="9" t="s">
        <v>33</v>
      </c>
      <c r="B38" s="223"/>
      <c r="C38" s="225"/>
      <c r="D38" s="225"/>
      <c r="E38" s="225"/>
    </row>
    <row r="39" spans="1:5" ht="188.25" customHeight="1" thickBot="1" x14ac:dyDescent="0.3">
      <c r="A39" s="10" t="s">
        <v>35</v>
      </c>
      <c r="B39" s="22" t="s">
        <v>36</v>
      </c>
      <c r="C39" s="11">
        <v>19200</v>
      </c>
      <c r="D39" s="11">
        <v>19200</v>
      </c>
      <c r="E39" s="11">
        <v>19200</v>
      </c>
    </row>
    <row r="40" spans="1:5" ht="110.25" customHeight="1" thickBot="1" x14ac:dyDescent="0.3">
      <c r="A40" s="2" t="s">
        <v>37</v>
      </c>
      <c r="B40" s="20" t="s">
        <v>38</v>
      </c>
      <c r="C40" s="4">
        <f>SUM(C41:C44)</f>
        <v>2686700</v>
      </c>
      <c r="D40" s="4">
        <f>SUM(D41:D44)</f>
        <v>1874500</v>
      </c>
      <c r="E40" s="4">
        <f>SUM(E41:E44)</f>
        <v>1862440</v>
      </c>
    </row>
    <row r="41" spans="1:5" ht="204" customHeight="1" thickBot="1" x14ac:dyDescent="0.3">
      <c r="A41" s="1" t="s">
        <v>39</v>
      </c>
      <c r="B41" s="19" t="s">
        <v>40</v>
      </c>
      <c r="C41" s="6">
        <f>446000+500000</f>
        <v>946000</v>
      </c>
      <c r="D41" s="6">
        <v>446000</v>
      </c>
      <c r="E41" s="6">
        <v>446000</v>
      </c>
    </row>
    <row r="42" spans="1:5" ht="142.5" customHeight="1" thickBot="1" x14ac:dyDescent="0.3">
      <c r="A42" s="12" t="s">
        <v>41</v>
      </c>
      <c r="B42" s="19" t="s">
        <v>42</v>
      </c>
      <c r="C42" s="13">
        <v>0</v>
      </c>
      <c r="D42" s="13">
        <v>0</v>
      </c>
      <c r="E42" s="13">
        <v>0</v>
      </c>
    </row>
    <row r="43" spans="1:5" ht="207" customHeight="1" thickBot="1" x14ac:dyDescent="0.3">
      <c r="A43" s="1" t="s">
        <v>43</v>
      </c>
      <c r="B43" s="19" t="s">
        <v>44</v>
      </c>
      <c r="C43" s="6">
        <f>1218900+300000</f>
        <v>1518900</v>
      </c>
      <c r="D43" s="6">
        <v>1206700</v>
      </c>
      <c r="E43" s="6">
        <v>1194640</v>
      </c>
    </row>
    <row r="44" spans="1:5" ht="252.75" customHeight="1" thickBot="1" x14ac:dyDescent="0.3">
      <c r="A44" s="1" t="s">
        <v>45</v>
      </c>
      <c r="B44" s="19" t="s">
        <v>46</v>
      </c>
      <c r="C44" s="6">
        <v>221800</v>
      </c>
      <c r="D44" s="6">
        <v>221800</v>
      </c>
      <c r="E44" s="6">
        <v>221800</v>
      </c>
    </row>
    <row r="45" spans="1:5" ht="112.5" customHeight="1" thickBot="1" x14ac:dyDescent="0.3">
      <c r="A45" s="2" t="s">
        <v>47</v>
      </c>
      <c r="B45" s="3" t="s">
        <v>48</v>
      </c>
      <c r="C45" s="4">
        <v>700000</v>
      </c>
      <c r="D45" s="4">
        <v>710000</v>
      </c>
      <c r="E45" s="4">
        <v>715000</v>
      </c>
    </row>
    <row r="46" spans="1:5" ht="71.25" customHeight="1" thickBot="1" x14ac:dyDescent="0.3">
      <c r="A46" s="2" t="s">
        <v>49</v>
      </c>
      <c r="B46" s="3" t="s">
        <v>50</v>
      </c>
      <c r="C46" s="4">
        <f>C48+C47</f>
        <v>2126500</v>
      </c>
      <c r="D46" s="4">
        <f>D48</f>
        <v>78000</v>
      </c>
      <c r="E46" s="4">
        <f>E48</f>
        <v>75300</v>
      </c>
    </row>
    <row r="47" spans="1:5" s="100" customFormat="1" ht="218.25" customHeight="1" thickBot="1" x14ac:dyDescent="0.3">
      <c r="A47" s="197" t="s">
        <v>342</v>
      </c>
      <c r="B47" s="198" t="s">
        <v>343</v>
      </c>
      <c r="C47" s="157">
        <v>1838000</v>
      </c>
      <c r="D47" s="6">
        <v>0</v>
      </c>
      <c r="E47" s="6">
        <v>0</v>
      </c>
    </row>
    <row r="48" spans="1:5" ht="111.75" customHeight="1" thickBot="1" x14ac:dyDescent="0.3">
      <c r="A48" s="197" t="s">
        <v>51</v>
      </c>
      <c r="B48" s="199" t="s">
        <v>52</v>
      </c>
      <c r="C48" s="157">
        <f>85500+203000</f>
        <v>288500</v>
      </c>
      <c r="D48" s="6">
        <v>78000</v>
      </c>
      <c r="E48" s="6">
        <v>75300</v>
      </c>
    </row>
    <row r="49" spans="1:5" ht="48" thickBot="1" x14ac:dyDescent="0.3">
      <c r="A49" s="2" t="s">
        <v>53</v>
      </c>
      <c r="B49" s="3" t="s">
        <v>54</v>
      </c>
      <c r="C49" s="7">
        <v>0</v>
      </c>
      <c r="D49" s="7">
        <v>0</v>
      </c>
      <c r="E49" s="7">
        <v>0</v>
      </c>
    </row>
    <row r="50" spans="1:5" ht="31.5" customHeight="1" thickBot="1" x14ac:dyDescent="0.3">
      <c r="A50" s="2" t="s">
        <v>55</v>
      </c>
      <c r="B50" s="20" t="s">
        <v>56</v>
      </c>
      <c r="C50" s="4">
        <f>C51</f>
        <v>70904780.029999986</v>
      </c>
      <c r="D50" s="4">
        <f>D51</f>
        <v>15154355.539999999</v>
      </c>
      <c r="E50" s="4">
        <f>E51</f>
        <v>15401665.920000002</v>
      </c>
    </row>
    <row r="51" spans="1:5" ht="111.75" customHeight="1" thickBot="1" x14ac:dyDescent="0.3">
      <c r="A51" s="2" t="s">
        <v>57</v>
      </c>
      <c r="B51" s="3" t="s">
        <v>58</v>
      </c>
      <c r="C51" s="4">
        <f>C52+C54+C57</f>
        <v>70904780.029999986</v>
      </c>
      <c r="D51" s="4">
        <f>D52+D54+D57</f>
        <v>15154355.539999999</v>
      </c>
      <c r="E51" s="4">
        <f>E52+E54+E57</f>
        <v>15401665.920000002</v>
      </c>
    </row>
    <row r="52" spans="1:5" ht="51" customHeight="1" thickBot="1" x14ac:dyDescent="0.3">
      <c r="A52" s="1" t="s">
        <v>59</v>
      </c>
      <c r="B52" s="19" t="s">
        <v>60</v>
      </c>
      <c r="C52" s="6">
        <f>C53</f>
        <v>8354669</v>
      </c>
      <c r="D52" s="6">
        <f>D53</f>
        <v>8628308</v>
      </c>
      <c r="E52" s="6">
        <f>E53</f>
        <v>8805578</v>
      </c>
    </row>
    <row r="53" spans="1:5" ht="96.75" customHeight="1" thickBot="1" x14ac:dyDescent="0.3">
      <c r="A53" s="1" t="s">
        <v>61</v>
      </c>
      <c r="B53" s="19" t="s">
        <v>62</v>
      </c>
      <c r="C53" s="6">
        <v>8354669</v>
      </c>
      <c r="D53" s="6">
        <v>8628308</v>
      </c>
      <c r="E53" s="6">
        <v>8805578</v>
      </c>
    </row>
    <row r="54" spans="1:5" ht="48" thickBot="1" x14ac:dyDescent="0.3">
      <c r="A54" s="2" t="s">
        <v>63</v>
      </c>
      <c r="B54" s="20" t="s">
        <v>64</v>
      </c>
      <c r="C54" s="4">
        <f>SUM(C55:C56)</f>
        <v>455673.99</v>
      </c>
      <c r="D54" s="4">
        <f>SUM(D55:D56)</f>
        <v>551882.09</v>
      </c>
      <c r="E54" s="4">
        <f>SUM(E55:E56)</f>
        <v>599587.30000000005</v>
      </c>
    </row>
    <row r="55" spans="1:5" ht="78" customHeight="1" thickBot="1" x14ac:dyDescent="0.3">
      <c r="A55" s="1" t="s">
        <v>65</v>
      </c>
      <c r="B55" s="19" t="s">
        <v>66</v>
      </c>
      <c r="C55" s="6">
        <v>18376.5</v>
      </c>
      <c r="D55" s="6">
        <v>18651.990000000002</v>
      </c>
      <c r="E55" s="6">
        <v>18938.490000000002</v>
      </c>
    </row>
    <row r="56" spans="1:5" ht="127.5" customHeight="1" thickBot="1" x14ac:dyDescent="0.3">
      <c r="A56" s="1" t="s">
        <v>67</v>
      </c>
      <c r="B56" s="19" t="s">
        <v>68</v>
      </c>
      <c r="C56" s="14">
        <f>451037.29-13739.8</f>
        <v>437297.49</v>
      </c>
      <c r="D56" s="14">
        <v>533230.1</v>
      </c>
      <c r="E56" s="14">
        <v>580648.81000000006</v>
      </c>
    </row>
    <row r="57" spans="1:5" ht="48" thickBot="1" x14ac:dyDescent="0.3">
      <c r="A57" s="2" t="s">
        <v>69</v>
      </c>
      <c r="B57" s="20" t="s">
        <v>70</v>
      </c>
      <c r="C57" s="4">
        <f>SUM(C58:C60)</f>
        <v>62094437.039999992</v>
      </c>
      <c r="D57" s="4">
        <f>SUM(D58:D60)</f>
        <v>5974165.4500000002</v>
      </c>
      <c r="E57" s="4">
        <f>SUM(E58:E60)</f>
        <v>5996500.6200000001</v>
      </c>
    </row>
    <row r="58" spans="1:5" ht="79.5" thickBot="1" x14ac:dyDescent="0.3">
      <c r="A58" s="1" t="s">
        <v>71</v>
      </c>
      <c r="B58" s="19" t="s">
        <v>72</v>
      </c>
      <c r="C58" s="6">
        <v>3300000</v>
      </c>
      <c r="D58" s="6">
        <v>3300000</v>
      </c>
      <c r="E58" s="6">
        <v>3300000</v>
      </c>
    </row>
    <row r="59" spans="1:5" ht="63.75" thickBot="1" x14ac:dyDescent="0.3">
      <c r="A59" s="1" t="s">
        <v>71</v>
      </c>
      <c r="B59" s="19" t="s">
        <v>73</v>
      </c>
      <c r="C59" s="157">
        <f>53787199.26+852073.62+4155164.16</f>
        <v>58794437.039999992</v>
      </c>
      <c r="D59" s="6">
        <v>2674165.4500000002</v>
      </c>
      <c r="E59" s="6">
        <v>2696500.62</v>
      </c>
    </row>
    <row r="60" spans="1:5" ht="111.75" customHeight="1" thickBot="1" x14ac:dyDescent="0.3">
      <c r="A60" s="15" t="s">
        <v>74</v>
      </c>
      <c r="B60" s="21" t="s">
        <v>75</v>
      </c>
      <c r="C60" s="16">
        <v>0</v>
      </c>
      <c r="D60" s="16">
        <v>0</v>
      </c>
      <c r="E60" s="16">
        <v>0</v>
      </c>
    </row>
    <row r="61" spans="1:5" ht="32.25" thickBot="1" x14ac:dyDescent="0.3">
      <c r="A61" s="15"/>
      <c r="B61" s="17" t="s">
        <v>76</v>
      </c>
      <c r="C61" s="196">
        <f>C23+C50</f>
        <v>84892174.029999986</v>
      </c>
      <c r="D61" s="18">
        <f>D23+D50</f>
        <v>25625836.539999999</v>
      </c>
      <c r="E61" s="18">
        <f>E23+E50</f>
        <v>26226638.920000002</v>
      </c>
    </row>
  </sheetData>
  <mergeCells count="7">
    <mergeCell ref="B2:E9"/>
    <mergeCell ref="B37:B38"/>
    <mergeCell ref="C37:C38"/>
    <mergeCell ref="D37:D38"/>
    <mergeCell ref="E37:E38"/>
    <mergeCell ref="B10:E15"/>
    <mergeCell ref="A16:E1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5"/>
  <sheetViews>
    <sheetView topLeftCell="A4" workbookViewId="0">
      <selection activeCell="I25" sqref="I25"/>
    </sheetView>
  </sheetViews>
  <sheetFormatPr defaultRowHeight="15" x14ac:dyDescent="0.25"/>
  <cols>
    <col min="1" max="1" width="32.42578125" customWidth="1"/>
    <col min="2" max="2" width="9.7109375" customWidth="1"/>
    <col min="3" max="3" width="9.5703125" customWidth="1"/>
    <col min="4" max="4" width="12.42578125" customWidth="1"/>
    <col min="5" max="5" width="12.28515625" customWidth="1"/>
    <col min="6" max="6" width="13.28515625" customWidth="1"/>
  </cols>
  <sheetData>
    <row r="1" spans="1:6" s="100" customFormat="1" x14ac:dyDescent="0.25"/>
    <row r="2" spans="1:6" s="100" customFormat="1" x14ac:dyDescent="0.25">
      <c r="B2" s="220" t="s">
        <v>355</v>
      </c>
      <c r="C2" s="221"/>
      <c r="D2" s="221"/>
      <c r="E2" s="221"/>
      <c r="F2" s="221"/>
    </row>
    <row r="3" spans="1:6" s="100" customFormat="1" x14ac:dyDescent="0.25">
      <c r="B3" s="221"/>
      <c r="C3" s="221"/>
      <c r="D3" s="221"/>
      <c r="E3" s="221"/>
      <c r="F3" s="221"/>
    </row>
    <row r="4" spans="1:6" s="100" customFormat="1" x14ac:dyDescent="0.25">
      <c r="B4" s="221"/>
      <c r="C4" s="221"/>
      <c r="D4" s="221"/>
      <c r="E4" s="221"/>
      <c r="F4" s="221"/>
    </row>
    <row r="5" spans="1:6" s="100" customFormat="1" x14ac:dyDescent="0.25">
      <c r="B5" s="221"/>
      <c r="C5" s="221"/>
      <c r="D5" s="221"/>
      <c r="E5" s="221"/>
      <c r="F5" s="221"/>
    </row>
    <row r="6" spans="1:6" s="100" customFormat="1" x14ac:dyDescent="0.25">
      <c r="B6" s="221"/>
      <c r="C6" s="221"/>
      <c r="D6" s="221"/>
      <c r="E6" s="221"/>
      <c r="F6" s="221"/>
    </row>
    <row r="7" spans="1:6" s="100" customFormat="1" x14ac:dyDescent="0.25">
      <c r="B7" s="221"/>
      <c r="C7" s="221"/>
      <c r="D7" s="221"/>
      <c r="E7" s="221"/>
      <c r="F7" s="221"/>
    </row>
    <row r="8" spans="1:6" s="100" customFormat="1" x14ac:dyDescent="0.25">
      <c r="B8" s="221"/>
      <c r="C8" s="221"/>
      <c r="D8" s="221"/>
      <c r="E8" s="221"/>
      <c r="F8" s="221"/>
    </row>
    <row r="9" spans="1:6" ht="6.75" customHeight="1" x14ac:dyDescent="0.25">
      <c r="B9" s="221"/>
      <c r="C9" s="221"/>
      <c r="D9" s="221"/>
      <c r="E9" s="221"/>
      <c r="F9" s="221"/>
    </row>
    <row r="10" spans="1:6" ht="94.5" customHeight="1" x14ac:dyDescent="0.25">
      <c r="B10" s="226" t="s">
        <v>360</v>
      </c>
      <c r="C10" s="226"/>
      <c r="D10" s="226"/>
      <c r="E10" s="226"/>
      <c r="F10" s="226"/>
    </row>
    <row r="11" spans="1:6" ht="15" customHeight="1" x14ac:dyDescent="0.25">
      <c r="B11" s="226"/>
      <c r="C11" s="226"/>
      <c r="D11" s="226"/>
      <c r="E11" s="226"/>
      <c r="F11" s="226"/>
    </row>
    <row r="12" spans="1:6" ht="15" customHeight="1" x14ac:dyDescent="0.25">
      <c r="B12" s="226"/>
      <c r="C12" s="226"/>
      <c r="D12" s="226"/>
      <c r="E12" s="226"/>
      <c r="F12" s="226"/>
    </row>
    <row r="13" spans="1:6" ht="15" customHeight="1" x14ac:dyDescent="0.25">
      <c r="B13" s="226"/>
      <c r="C13" s="226"/>
      <c r="D13" s="226"/>
      <c r="E13" s="226"/>
      <c r="F13" s="226"/>
    </row>
    <row r="14" spans="1:6" x14ac:dyDescent="0.25">
      <c r="A14" s="233" t="s">
        <v>77</v>
      </c>
      <c r="B14" s="233"/>
      <c r="C14" s="233"/>
      <c r="D14" s="233"/>
      <c r="E14" s="233"/>
      <c r="F14" s="233"/>
    </row>
    <row r="15" spans="1:6" x14ac:dyDescent="0.25">
      <c r="A15" s="233"/>
      <c r="B15" s="233"/>
      <c r="C15" s="233"/>
      <c r="D15" s="233"/>
      <c r="E15" s="233"/>
      <c r="F15" s="233"/>
    </row>
    <row r="16" spans="1:6" x14ac:dyDescent="0.25">
      <c r="A16" s="233"/>
      <c r="B16" s="233"/>
      <c r="C16" s="233"/>
      <c r="D16" s="233"/>
      <c r="E16" s="233"/>
      <c r="F16" s="233"/>
    </row>
    <row r="17" spans="1:8" x14ac:dyDescent="0.25">
      <c r="A17" s="233"/>
      <c r="B17" s="233"/>
      <c r="C17" s="233"/>
      <c r="D17" s="233"/>
      <c r="E17" s="233"/>
      <c r="F17" s="233"/>
    </row>
    <row r="18" spans="1:8" x14ac:dyDescent="0.25">
      <c r="A18" s="233"/>
      <c r="B18" s="233"/>
      <c r="C18" s="233"/>
      <c r="D18" s="233"/>
      <c r="E18" s="233"/>
      <c r="F18" s="233"/>
    </row>
    <row r="19" spans="1:8" ht="9.75" customHeight="1" x14ac:dyDescent="0.25">
      <c r="A19" s="233"/>
      <c r="B19" s="233"/>
      <c r="C19" s="233"/>
      <c r="D19" s="233"/>
      <c r="E19" s="233"/>
      <c r="F19" s="233"/>
    </row>
    <row r="20" spans="1:8" ht="5.25" customHeight="1" x14ac:dyDescent="0.25">
      <c r="A20" s="233"/>
      <c r="B20" s="233"/>
      <c r="C20" s="233"/>
      <c r="D20" s="233"/>
      <c r="E20" s="233"/>
      <c r="F20" s="233"/>
    </row>
    <row r="21" spans="1:8" ht="10.5" customHeight="1" thickBot="1" x14ac:dyDescent="0.3">
      <c r="F21" t="s">
        <v>311</v>
      </c>
    </row>
    <row r="22" spans="1:8" ht="57.75" thickBot="1" x14ac:dyDescent="0.3">
      <c r="A22" s="29" t="s">
        <v>78</v>
      </c>
      <c r="B22" s="30" t="s">
        <v>79</v>
      </c>
      <c r="C22" s="30" t="s">
        <v>80</v>
      </c>
      <c r="D22" s="30" t="s">
        <v>81</v>
      </c>
      <c r="E22" s="31" t="s">
        <v>82</v>
      </c>
      <c r="F22" s="31" t="s">
        <v>2</v>
      </c>
    </row>
    <row r="23" spans="1:8" ht="32.25" customHeight="1" thickBot="1" x14ac:dyDescent="0.3">
      <c r="A23" s="208" t="s">
        <v>83</v>
      </c>
      <c r="B23" s="209" t="s">
        <v>84</v>
      </c>
      <c r="C23" s="209"/>
      <c r="D23" s="210"/>
      <c r="E23" s="210"/>
      <c r="F23" s="171">
        <f>F24+F56+F63+F67</f>
        <v>29746035.109999999</v>
      </c>
    </row>
    <row r="24" spans="1:8" ht="97.5" customHeight="1" thickBot="1" x14ac:dyDescent="0.3">
      <c r="A24" s="40" t="s">
        <v>85</v>
      </c>
      <c r="B24" s="36" t="s">
        <v>84</v>
      </c>
      <c r="C24" s="36" t="s">
        <v>86</v>
      </c>
      <c r="D24" s="37"/>
      <c r="E24" s="38"/>
      <c r="F24" s="203">
        <f>F25+F42+F37</f>
        <v>20673734.259999998</v>
      </c>
    </row>
    <row r="25" spans="1:8" ht="62.25" customHeight="1" thickBot="1" x14ac:dyDescent="0.3">
      <c r="A25" s="40" t="s">
        <v>87</v>
      </c>
      <c r="B25" s="36" t="s">
        <v>84</v>
      </c>
      <c r="C25" s="36" t="s">
        <v>86</v>
      </c>
      <c r="D25" s="38" t="s">
        <v>88</v>
      </c>
      <c r="E25" s="38"/>
      <c r="F25" s="39">
        <f>F26+F30</f>
        <v>10905140.529999999</v>
      </c>
    </row>
    <row r="26" spans="1:8" ht="24.75" customHeight="1" thickBot="1" x14ac:dyDescent="0.3">
      <c r="A26" s="12" t="s">
        <v>89</v>
      </c>
      <c r="B26" s="41" t="s">
        <v>84</v>
      </c>
      <c r="C26" s="41" t="s">
        <v>86</v>
      </c>
      <c r="D26" s="42" t="s">
        <v>90</v>
      </c>
      <c r="E26" s="42"/>
      <c r="F26" s="43">
        <f>F27</f>
        <v>1377826.6</v>
      </c>
      <c r="H26" s="182"/>
    </row>
    <row r="27" spans="1:8" ht="81.75" customHeight="1" thickBot="1" x14ac:dyDescent="0.3">
      <c r="A27" s="44" t="s">
        <v>91</v>
      </c>
      <c r="B27" s="41" t="s">
        <v>84</v>
      </c>
      <c r="C27" s="41" t="s">
        <v>86</v>
      </c>
      <c r="D27" s="42" t="s">
        <v>92</v>
      </c>
      <c r="E27" s="42"/>
      <c r="F27" s="43">
        <f>F28</f>
        <v>1377826.6</v>
      </c>
    </row>
    <row r="28" spans="1:8" ht="145.5" customHeight="1" thickBot="1" x14ac:dyDescent="0.3">
      <c r="A28" s="44" t="s">
        <v>93</v>
      </c>
      <c r="B28" s="41" t="s">
        <v>84</v>
      </c>
      <c r="C28" s="41" t="s">
        <v>86</v>
      </c>
      <c r="D28" s="42" t="s">
        <v>92</v>
      </c>
      <c r="E28" s="42">
        <v>100</v>
      </c>
      <c r="F28" s="43">
        <f>F29</f>
        <v>1377826.6</v>
      </c>
    </row>
    <row r="29" spans="1:8" ht="48" thickBot="1" x14ac:dyDescent="0.3">
      <c r="A29" s="204" t="s">
        <v>94</v>
      </c>
      <c r="B29" s="205" t="s">
        <v>84</v>
      </c>
      <c r="C29" s="205" t="s">
        <v>86</v>
      </c>
      <c r="D29" s="206" t="s">
        <v>92</v>
      </c>
      <c r="E29" s="206">
        <v>120</v>
      </c>
      <c r="F29" s="157">
        <f>1292826.6+85000</f>
        <v>1377826.6</v>
      </c>
    </row>
    <row r="30" spans="1:8" ht="33" customHeight="1" thickBot="1" x14ac:dyDescent="0.3">
      <c r="A30" s="44" t="s">
        <v>95</v>
      </c>
      <c r="B30" s="41" t="s">
        <v>84</v>
      </c>
      <c r="C30" s="41" t="s">
        <v>86</v>
      </c>
      <c r="D30" s="42" t="s">
        <v>96</v>
      </c>
      <c r="E30" s="42"/>
      <c r="F30" s="43">
        <f>F31+F34</f>
        <v>9527313.9299999997</v>
      </c>
      <c r="H30" s="182"/>
    </row>
    <row r="31" spans="1:8" ht="63.75" thickBot="1" x14ac:dyDescent="0.3">
      <c r="A31" s="44" t="s">
        <v>97</v>
      </c>
      <c r="B31" s="41" t="s">
        <v>84</v>
      </c>
      <c r="C31" s="41" t="s">
        <v>86</v>
      </c>
      <c r="D31" s="42" t="s">
        <v>98</v>
      </c>
      <c r="E31" s="42"/>
      <c r="F31" s="43">
        <f>F32</f>
        <v>7439514.2400000002</v>
      </c>
    </row>
    <row r="32" spans="1:8" ht="142.5" customHeight="1" thickBot="1" x14ac:dyDescent="0.3">
      <c r="A32" s="44" t="s">
        <v>93</v>
      </c>
      <c r="B32" s="41" t="s">
        <v>84</v>
      </c>
      <c r="C32" s="41" t="s">
        <v>86</v>
      </c>
      <c r="D32" s="42" t="s">
        <v>98</v>
      </c>
      <c r="E32" s="42">
        <v>100</v>
      </c>
      <c r="F32" s="43">
        <f>F33</f>
        <v>7439514.2400000002</v>
      </c>
    </row>
    <row r="33" spans="1:6" ht="48.75" customHeight="1" thickBot="1" x14ac:dyDescent="0.3">
      <c r="A33" s="204" t="s">
        <v>94</v>
      </c>
      <c r="B33" s="205" t="s">
        <v>84</v>
      </c>
      <c r="C33" s="205" t="s">
        <v>86</v>
      </c>
      <c r="D33" s="206" t="s">
        <v>98</v>
      </c>
      <c r="E33" s="206">
        <v>120</v>
      </c>
      <c r="F33" s="157">
        <f>7584404.94-130000-14890.7</f>
        <v>7439514.2400000002</v>
      </c>
    </row>
    <row r="34" spans="1:6" ht="66" customHeight="1" thickBot="1" x14ac:dyDescent="0.3">
      <c r="A34" s="40" t="s">
        <v>99</v>
      </c>
      <c r="B34" s="41" t="s">
        <v>84</v>
      </c>
      <c r="C34" s="41" t="s">
        <v>86</v>
      </c>
      <c r="D34" s="42" t="s">
        <v>100</v>
      </c>
      <c r="E34" s="42"/>
      <c r="F34" s="43">
        <f>F35</f>
        <v>2087799.6900000002</v>
      </c>
    </row>
    <row r="35" spans="1:6" ht="66.75" customHeight="1" thickBot="1" x14ac:dyDescent="0.3">
      <c r="A35" s="44" t="s">
        <v>101</v>
      </c>
      <c r="B35" s="41" t="s">
        <v>84</v>
      </c>
      <c r="C35" s="41" t="s">
        <v>86</v>
      </c>
      <c r="D35" s="42" t="s">
        <v>100</v>
      </c>
      <c r="E35" s="42">
        <v>200</v>
      </c>
      <c r="F35" s="43">
        <f>F36</f>
        <v>2087799.6900000002</v>
      </c>
    </row>
    <row r="36" spans="1:6" ht="66.75" customHeight="1" thickBot="1" x14ac:dyDescent="0.3">
      <c r="A36" s="44" t="s">
        <v>102</v>
      </c>
      <c r="B36" s="41" t="s">
        <v>84</v>
      </c>
      <c r="C36" s="41" t="s">
        <v>86</v>
      </c>
      <c r="D36" s="42" t="s">
        <v>100</v>
      </c>
      <c r="E36" s="42">
        <v>240</v>
      </c>
      <c r="F36" s="157">
        <f>2157908.99-70109.3</f>
        <v>2087799.6900000002</v>
      </c>
    </row>
    <row r="37" spans="1:6" s="100" customFormat="1" ht="24.75" customHeight="1" thickBot="1" x14ac:dyDescent="0.3">
      <c r="A37" s="172" t="s">
        <v>103</v>
      </c>
      <c r="B37" s="41" t="s">
        <v>84</v>
      </c>
      <c r="C37" s="41" t="s">
        <v>86</v>
      </c>
      <c r="D37" s="42" t="s">
        <v>104</v>
      </c>
      <c r="E37" s="42"/>
      <c r="F37" s="157">
        <f>F38</f>
        <v>9484593.7300000004</v>
      </c>
    </row>
    <row r="38" spans="1:6" s="100" customFormat="1" ht="22.5" customHeight="1" thickBot="1" x14ac:dyDescent="0.3">
      <c r="A38" s="172" t="s">
        <v>120</v>
      </c>
      <c r="B38" s="41" t="s">
        <v>84</v>
      </c>
      <c r="C38" s="41" t="s">
        <v>86</v>
      </c>
      <c r="D38" s="42" t="s">
        <v>121</v>
      </c>
      <c r="E38" s="42"/>
      <c r="F38" s="43">
        <f>F39</f>
        <v>9484593.7300000004</v>
      </c>
    </row>
    <row r="39" spans="1:6" s="100" customFormat="1" ht="102.75" customHeight="1" thickBot="1" x14ac:dyDescent="0.3">
      <c r="A39" s="172" t="s">
        <v>336</v>
      </c>
      <c r="B39" s="41" t="s">
        <v>84</v>
      </c>
      <c r="C39" s="41" t="s">
        <v>86</v>
      </c>
      <c r="D39" s="42" t="s">
        <v>316</v>
      </c>
      <c r="E39" s="42"/>
      <c r="F39" s="43">
        <f>F40</f>
        <v>9484593.7300000004</v>
      </c>
    </row>
    <row r="40" spans="1:6" s="100" customFormat="1" ht="145.5" customHeight="1" thickBot="1" x14ac:dyDescent="0.3">
      <c r="A40" s="172" t="s">
        <v>93</v>
      </c>
      <c r="B40" s="41" t="s">
        <v>84</v>
      </c>
      <c r="C40" s="41" t="s">
        <v>86</v>
      </c>
      <c r="D40" s="42" t="s">
        <v>316</v>
      </c>
      <c r="E40" s="42">
        <v>100</v>
      </c>
      <c r="F40" s="43">
        <f>F41</f>
        <v>9484593.7300000004</v>
      </c>
    </row>
    <row r="41" spans="1:6" s="100" customFormat="1" ht="54" customHeight="1" thickBot="1" x14ac:dyDescent="0.3">
      <c r="A41" s="172" t="s">
        <v>94</v>
      </c>
      <c r="B41" s="41" t="s">
        <v>84</v>
      </c>
      <c r="C41" s="41" t="s">
        <v>86</v>
      </c>
      <c r="D41" s="42" t="s">
        <v>316</v>
      </c>
      <c r="E41" s="42">
        <v>120</v>
      </c>
      <c r="F41" s="157">
        <f>8994593.73+490000</f>
        <v>9484593.7300000004</v>
      </c>
    </row>
    <row r="42" spans="1:6" ht="16.5" thickBot="1" x14ac:dyDescent="0.3">
      <c r="A42" s="44" t="s">
        <v>103</v>
      </c>
      <c r="B42" s="41" t="s">
        <v>84</v>
      </c>
      <c r="C42" s="41" t="s">
        <v>86</v>
      </c>
      <c r="D42" s="42" t="s">
        <v>104</v>
      </c>
      <c r="E42" s="42"/>
      <c r="F42" s="157">
        <f>F43</f>
        <v>284000</v>
      </c>
    </row>
    <row r="43" spans="1:6" ht="48" thickBot="1" x14ac:dyDescent="0.3">
      <c r="A43" s="44" t="s">
        <v>105</v>
      </c>
      <c r="B43" s="41" t="s">
        <v>84</v>
      </c>
      <c r="C43" s="41" t="s">
        <v>86</v>
      </c>
      <c r="D43" s="42" t="s">
        <v>106</v>
      </c>
      <c r="E43" s="42"/>
      <c r="F43" s="43">
        <f>F44+F47+F50+F53</f>
        <v>284000</v>
      </c>
    </row>
    <row r="44" spans="1:6" ht="98.25" customHeight="1" thickBot="1" x14ac:dyDescent="0.3">
      <c r="A44" s="44" t="s">
        <v>107</v>
      </c>
      <c r="B44" s="41" t="s">
        <v>84</v>
      </c>
      <c r="C44" s="41" t="s">
        <v>86</v>
      </c>
      <c r="D44" s="42" t="s">
        <v>108</v>
      </c>
      <c r="E44" s="42"/>
      <c r="F44" s="43">
        <f>F45</f>
        <v>62400</v>
      </c>
    </row>
    <row r="45" spans="1:6" ht="16.5" thickBot="1" x14ac:dyDescent="0.3">
      <c r="A45" s="44" t="s">
        <v>109</v>
      </c>
      <c r="B45" s="41" t="s">
        <v>84</v>
      </c>
      <c r="C45" s="41" t="s">
        <v>86</v>
      </c>
      <c r="D45" s="42" t="s">
        <v>108</v>
      </c>
      <c r="E45" s="42">
        <v>500</v>
      </c>
      <c r="F45" s="43">
        <f>F46</f>
        <v>62400</v>
      </c>
    </row>
    <row r="46" spans="1:6" ht="32.25" thickBot="1" x14ac:dyDescent="0.3">
      <c r="A46" s="44" t="s">
        <v>110</v>
      </c>
      <c r="B46" s="41" t="s">
        <v>84</v>
      </c>
      <c r="C46" s="41" t="s">
        <v>86</v>
      </c>
      <c r="D46" s="42" t="s">
        <v>108</v>
      </c>
      <c r="E46" s="42">
        <v>540</v>
      </c>
      <c r="F46" s="43">
        <v>62400</v>
      </c>
    </row>
    <row r="47" spans="1:6" ht="48" thickBot="1" x14ac:dyDescent="0.3">
      <c r="A47" s="44" t="s">
        <v>111</v>
      </c>
      <c r="B47" s="41" t="s">
        <v>84</v>
      </c>
      <c r="C47" s="41" t="s">
        <v>86</v>
      </c>
      <c r="D47" s="42" t="s">
        <v>112</v>
      </c>
      <c r="E47" s="42"/>
      <c r="F47" s="43">
        <f>F48</f>
        <v>62400</v>
      </c>
    </row>
    <row r="48" spans="1:6" ht="16.5" thickBot="1" x14ac:dyDescent="0.3">
      <c r="A48" s="44" t="s">
        <v>109</v>
      </c>
      <c r="B48" s="41" t="s">
        <v>84</v>
      </c>
      <c r="C48" s="41" t="s">
        <v>86</v>
      </c>
      <c r="D48" s="42" t="s">
        <v>112</v>
      </c>
      <c r="E48" s="42">
        <v>500</v>
      </c>
      <c r="F48" s="43">
        <f>F49</f>
        <v>62400</v>
      </c>
    </row>
    <row r="49" spans="1:6" ht="34.5" customHeight="1" thickBot="1" x14ac:dyDescent="0.3">
      <c r="A49" s="44" t="s">
        <v>110</v>
      </c>
      <c r="B49" s="41" t="s">
        <v>84</v>
      </c>
      <c r="C49" s="41" t="s">
        <v>86</v>
      </c>
      <c r="D49" s="42" t="s">
        <v>112</v>
      </c>
      <c r="E49" s="42">
        <v>540</v>
      </c>
      <c r="F49" s="43">
        <v>62400</v>
      </c>
    </row>
    <row r="50" spans="1:6" ht="48" thickBot="1" x14ac:dyDescent="0.3">
      <c r="A50" s="44" t="s">
        <v>113</v>
      </c>
      <c r="B50" s="41" t="s">
        <v>84</v>
      </c>
      <c r="C50" s="41" t="s">
        <v>86</v>
      </c>
      <c r="D50" s="42" t="s">
        <v>114</v>
      </c>
      <c r="E50" s="42"/>
      <c r="F50" s="43">
        <f>F51</f>
        <v>58700</v>
      </c>
    </row>
    <row r="51" spans="1:6" ht="16.5" thickBot="1" x14ac:dyDescent="0.3">
      <c r="A51" s="44" t="s">
        <v>109</v>
      </c>
      <c r="B51" s="41" t="s">
        <v>84</v>
      </c>
      <c r="C51" s="41" t="s">
        <v>86</v>
      </c>
      <c r="D51" s="42" t="s">
        <v>114</v>
      </c>
      <c r="E51" s="42">
        <v>500</v>
      </c>
      <c r="F51" s="43">
        <f>F52</f>
        <v>58700</v>
      </c>
    </row>
    <row r="52" spans="1:6" ht="36.75" customHeight="1" thickBot="1" x14ac:dyDescent="0.3">
      <c r="A52" s="44" t="s">
        <v>110</v>
      </c>
      <c r="B52" s="41" t="s">
        <v>84</v>
      </c>
      <c r="C52" s="41" t="s">
        <v>86</v>
      </c>
      <c r="D52" s="42" t="s">
        <v>114</v>
      </c>
      <c r="E52" s="42">
        <v>540</v>
      </c>
      <c r="F52" s="43">
        <v>58700</v>
      </c>
    </row>
    <row r="53" spans="1:6" ht="48" thickBot="1" x14ac:dyDescent="0.3">
      <c r="A53" s="44" t="s">
        <v>115</v>
      </c>
      <c r="B53" s="41" t="s">
        <v>84</v>
      </c>
      <c r="C53" s="41" t="s">
        <v>86</v>
      </c>
      <c r="D53" s="42" t="s">
        <v>116</v>
      </c>
      <c r="E53" s="42"/>
      <c r="F53" s="43">
        <f>F54</f>
        <v>100500</v>
      </c>
    </row>
    <row r="54" spans="1:6" ht="16.5" thickBot="1" x14ac:dyDescent="0.3">
      <c r="A54" s="44" t="s">
        <v>109</v>
      </c>
      <c r="B54" s="41" t="s">
        <v>84</v>
      </c>
      <c r="C54" s="41" t="s">
        <v>86</v>
      </c>
      <c r="D54" s="42" t="s">
        <v>116</v>
      </c>
      <c r="E54" s="42">
        <v>500</v>
      </c>
      <c r="F54" s="43">
        <f>F55</f>
        <v>100500</v>
      </c>
    </row>
    <row r="55" spans="1:6" ht="35.25" customHeight="1" thickBot="1" x14ac:dyDescent="0.3">
      <c r="A55" s="44" t="s">
        <v>110</v>
      </c>
      <c r="B55" s="41" t="s">
        <v>84</v>
      </c>
      <c r="C55" s="41" t="s">
        <v>86</v>
      </c>
      <c r="D55" s="42" t="s">
        <v>116</v>
      </c>
      <c r="E55" s="42">
        <v>540</v>
      </c>
      <c r="F55" s="43">
        <v>100500</v>
      </c>
    </row>
    <row r="56" spans="1:6" ht="95.25" thickBot="1" x14ac:dyDescent="0.3">
      <c r="A56" s="44" t="s">
        <v>117</v>
      </c>
      <c r="B56" s="41" t="s">
        <v>84</v>
      </c>
      <c r="C56" s="41" t="s">
        <v>118</v>
      </c>
      <c r="D56" s="37"/>
      <c r="E56" s="42"/>
      <c r="F56" s="157">
        <f>F57</f>
        <v>99662.26999999999</v>
      </c>
    </row>
    <row r="57" spans="1:6" ht="16.5" thickBot="1" x14ac:dyDescent="0.3">
      <c r="A57" s="44" t="s">
        <v>119</v>
      </c>
      <c r="B57" s="41" t="s">
        <v>84</v>
      </c>
      <c r="C57" s="41" t="s">
        <v>118</v>
      </c>
      <c r="D57" s="42" t="s">
        <v>104</v>
      </c>
      <c r="E57" s="42"/>
      <c r="F57" s="43">
        <f>F58</f>
        <v>99662.26999999999</v>
      </c>
    </row>
    <row r="58" spans="1:6" ht="18" customHeight="1" thickBot="1" x14ac:dyDescent="0.3">
      <c r="A58" s="44" t="s">
        <v>120</v>
      </c>
      <c r="B58" s="41" t="s">
        <v>84</v>
      </c>
      <c r="C58" s="41" t="s">
        <v>118</v>
      </c>
      <c r="D58" s="42" t="s">
        <v>121</v>
      </c>
      <c r="E58" s="42"/>
      <c r="F58" s="43">
        <f>F59+F61</f>
        <v>99662.26999999999</v>
      </c>
    </row>
    <row r="59" spans="1:6" ht="16.5" thickBot="1" x14ac:dyDescent="0.3">
      <c r="A59" s="44" t="s">
        <v>109</v>
      </c>
      <c r="B59" s="41" t="s">
        <v>84</v>
      </c>
      <c r="C59" s="41" t="s">
        <v>118</v>
      </c>
      <c r="D59" s="42" t="s">
        <v>122</v>
      </c>
      <c r="E59" s="42">
        <v>500</v>
      </c>
      <c r="F59" s="43">
        <f>F60</f>
        <v>62541</v>
      </c>
    </row>
    <row r="60" spans="1:6" ht="48" thickBot="1" x14ac:dyDescent="0.3">
      <c r="A60" s="44" t="s">
        <v>123</v>
      </c>
      <c r="B60" s="41" t="s">
        <v>84</v>
      </c>
      <c r="C60" s="41" t="s">
        <v>118</v>
      </c>
      <c r="D60" s="42" t="s">
        <v>122</v>
      </c>
      <c r="E60" s="42">
        <v>540</v>
      </c>
      <c r="F60" s="43">
        <v>62541</v>
      </c>
    </row>
    <row r="61" spans="1:6" ht="16.5" thickBot="1" x14ac:dyDescent="0.3">
      <c r="A61" s="44" t="s">
        <v>109</v>
      </c>
      <c r="B61" s="41" t="s">
        <v>84</v>
      </c>
      <c r="C61" s="41" t="s">
        <v>118</v>
      </c>
      <c r="D61" s="42" t="s">
        <v>124</v>
      </c>
      <c r="E61" s="42">
        <v>500</v>
      </c>
      <c r="F61" s="43">
        <f>F62</f>
        <v>37121.269999999997</v>
      </c>
    </row>
    <row r="62" spans="1:6" ht="33" customHeight="1" thickBot="1" x14ac:dyDescent="0.3">
      <c r="A62" s="44" t="s">
        <v>125</v>
      </c>
      <c r="B62" s="41" t="s">
        <v>84</v>
      </c>
      <c r="C62" s="41" t="s">
        <v>118</v>
      </c>
      <c r="D62" s="42" t="s">
        <v>124</v>
      </c>
      <c r="E62" s="42">
        <v>540</v>
      </c>
      <c r="F62" s="43">
        <v>37121.269999999997</v>
      </c>
    </row>
    <row r="63" spans="1:6" ht="16.5" thickBot="1" x14ac:dyDescent="0.3">
      <c r="A63" s="44" t="s">
        <v>126</v>
      </c>
      <c r="B63" s="41" t="s">
        <v>84</v>
      </c>
      <c r="C63" s="41">
        <v>11</v>
      </c>
      <c r="D63" s="42"/>
      <c r="E63" s="42"/>
      <c r="F63" s="157">
        <f>F64</f>
        <v>1790</v>
      </c>
    </row>
    <row r="64" spans="1:6" ht="32.25" thickBot="1" x14ac:dyDescent="0.3">
      <c r="A64" s="44" t="s">
        <v>127</v>
      </c>
      <c r="B64" s="41" t="s">
        <v>84</v>
      </c>
      <c r="C64" s="41">
        <v>11</v>
      </c>
      <c r="D64" s="42" t="s">
        <v>128</v>
      </c>
      <c r="E64" s="42"/>
      <c r="F64" s="43">
        <f>F65</f>
        <v>1790</v>
      </c>
    </row>
    <row r="65" spans="1:6" ht="24" customHeight="1" thickBot="1" x14ac:dyDescent="0.3">
      <c r="A65" s="44" t="s">
        <v>129</v>
      </c>
      <c r="B65" s="41" t="s">
        <v>84</v>
      </c>
      <c r="C65" s="41">
        <v>11</v>
      </c>
      <c r="D65" s="42" t="s">
        <v>130</v>
      </c>
      <c r="E65" s="42">
        <v>800</v>
      </c>
      <c r="F65" s="43">
        <f>F66</f>
        <v>1790</v>
      </c>
    </row>
    <row r="66" spans="1:6" ht="16.5" thickBot="1" x14ac:dyDescent="0.3">
      <c r="A66" s="44" t="s">
        <v>131</v>
      </c>
      <c r="B66" s="41" t="s">
        <v>84</v>
      </c>
      <c r="C66" s="41">
        <v>11</v>
      </c>
      <c r="D66" s="42" t="s">
        <v>130</v>
      </c>
      <c r="E66" s="42">
        <v>870</v>
      </c>
      <c r="F66" s="43">
        <f>20000-18210</f>
        <v>1790</v>
      </c>
    </row>
    <row r="67" spans="1:6" ht="34.5" customHeight="1" thickBot="1" x14ac:dyDescent="0.3">
      <c r="A67" s="44" t="s">
        <v>132</v>
      </c>
      <c r="B67" s="41" t="s">
        <v>84</v>
      </c>
      <c r="C67" s="41">
        <v>13</v>
      </c>
      <c r="D67" s="42"/>
      <c r="E67" s="42"/>
      <c r="F67" s="157">
        <f>F68</f>
        <v>8970848.5800000001</v>
      </c>
    </row>
    <row r="68" spans="1:6" ht="16.5" thickBot="1" x14ac:dyDescent="0.3">
      <c r="A68" s="44" t="s">
        <v>103</v>
      </c>
      <c r="B68" s="41" t="s">
        <v>84</v>
      </c>
      <c r="C68" s="41">
        <v>13</v>
      </c>
      <c r="D68" s="42" t="s">
        <v>104</v>
      </c>
      <c r="E68" s="42"/>
      <c r="F68" s="43">
        <f>F69</f>
        <v>8970848.5800000001</v>
      </c>
    </row>
    <row r="69" spans="1:6" ht="52.5" customHeight="1" thickBot="1" x14ac:dyDescent="0.3">
      <c r="A69" s="44" t="s">
        <v>105</v>
      </c>
      <c r="B69" s="41" t="s">
        <v>84</v>
      </c>
      <c r="C69" s="41">
        <v>13</v>
      </c>
      <c r="D69" s="42" t="s">
        <v>121</v>
      </c>
      <c r="E69" s="42"/>
      <c r="F69" s="43">
        <f>F70+F72+F76+F79</f>
        <v>8970848.5800000001</v>
      </c>
    </row>
    <row r="70" spans="1:6" ht="51.75" customHeight="1" thickBot="1" x14ac:dyDescent="0.3">
      <c r="A70" s="44" t="s">
        <v>133</v>
      </c>
      <c r="B70" s="41" t="s">
        <v>84</v>
      </c>
      <c r="C70" s="41">
        <v>13</v>
      </c>
      <c r="D70" s="42" t="s">
        <v>134</v>
      </c>
      <c r="E70" s="42"/>
      <c r="F70" s="43">
        <f>F71</f>
        <v>19000</v>
      </c>
    </row>
    <row r="71" spans="1:6" ht="63.75" thickBot="1" x14ac:dyDescent="0.3">
      <c r="A71" s="44" t="s">
        <v>102</v>
      </c>
      <c r="B71" s="41" t="s">
        <v>84</v>
      </c>
      <c r="C71" s="41">
        <v>13</v>
      </c>
      <c r="D71" s="42" t="s">
        <v>134</v>
      </c>
      <c r="E71" s="42">
        <v>240</v>
      </c>
      <c r="F71" s="157">
        <v>19000</v>
      </c>
    </row>
    <row r="72" spans="1:6" ht="16.5" thickBot="1" x14ac:dyDescent="0.3">
      <c r="A72" s="44" t="s">
        <v>135</v>
      </c>
      <c r="B72" s="41" t="s">
        <v>84</v>
      </c>
      <c r="C72" s="41">
        <v>13</v>
      </c>
      <c r="D72" s="42" t="s">
        <v>136</v>
      </c>
      <c r="E72" s="42"/>
      <c r="F72" s="43">
        <f>F73</f>
        <v>1209297.74</v>
      </c>
    </row>
    <row r="73" spans="1:6" ht="24" customHeight="1" thickBot="1" x14ac:dyDescent="0.3">
      <c r="A73" s="12" t="s">
        <v>129</v>
      </c>
      <c r="B73" s="41" t="s">
        <v>84</v>
      </c>
      <c r="C73" s="41">
        <v>13</v>
      </c>
      <c r="D73" s="42" t="s">
        <v>136</v>
      </c>
      <c r="E73" s="42">
        <v>800</v>
      </c>
      <c r="F73" s="43">
        <f>F74+F75</f>
        <v>1209297.74</v>
      </c>
    </row>
    <row r="74" spans="1:6" ht="16.5" thickBot="1" x14ac:dyDescent="0.3">
      <c r="A74" s="44" t="s">
        <v>137</v>
      </c>
      <c r="B74" s="41" t="s">
        <v>84</v>
      </c>
      <c r="C74" s="41">
        <v>13</v>
      </c>
      <c r="D74" s="42" t="s">
        <v>136</v>
      </c>
      <c r="E74" s="42">
        <v>830</v>
      </c>
      <c r="F74" s="157">
        <f>931000+164000+31400</f>
        <v>1126400</v>
      </c>
    </row>
    <row r="75" spans="1:6" ht="32.25" thickBot="1" x14ac:dyDescent="0.3">
      <c r="A75" s="12" t="s">
        <v>138</v>
      </c>
      <c r="B75" s="41" t="s">
        <v>84</v>
      </c>
      <c r="C75" s="41">
        <v>13</v>
      </c>
      <c r="D75" s="42" t="s">
        <v>136</v>
      </c>
      <c r="E75" s="42">
        <v>850</v>
      </c>
      <c r="F75" s="157">
        <f>21000+61897.74</f>
        <v>82897.739999999991</v>
      </c>
    </row>
    <row r="76" spans="1:6" ht="99.75" customHeight="1" thickBot="1" x14ac:dyDescent="0.3">
      <c r="A76" s="44" t="s">
        <v>139</v>
      </c>
      <c r="B76" s="41" t="s">
        <v>84</v>
      </c>
      <c r="C76" s="41">
        <v>13</v>
      </c>
      <c r="D76" s="38" t="s">
        <v>140</v>
      </c>
      <c r="E76" s="42"/>
      <c r="F76" s="43">
        <f>F77</f>
        <v>102600</v>
      </c>
    </row>
    <row r="77" spans="1:6" ht="32.25" thickBot="1" x14ac:dyDescent="0.3">
      <c r="A77" s="12" t="s">
        <v>141</v>
      </c>
      <c r="B77" s="41" t="s">
        <v>84</v>
      </c>
      <c r="C77" s="41">
        <v>13</v>
      </c>
      <c r="D77" s="38" t="s">
        <v>140</v>
      </c>
      <c r="E77" s="42">
        <v>300</v>
      </c>
      <c r="F77" s="157">
        <f>F78</f>
        <v>102600</v>
      </c>
    </row>
    <row r="78" spans="1:6" ht="16.5" thickBot="1" x14ac:dyDescent="0.3">
      <c r="A78" s="44" t="s">
        <v>142</v>
      </c>
      <c r="B78" s="41" t="s">
        <v>84</v>
      </c>
      <c r="C78" s="41">
        <v>13</v>
      </c>
      <c r="D78" s="38" t="s">
        <v>140</v>
      </c>
      <c r="E78" s="42">
        <v>360</v>
      </c>
      <c r="F78" s="43">
        <v>102600</v>
      </c>
    </row>
    <row r="79" spans="1:6" s="100" customFormat="1" ht="16.5" thickBot="1" x14ac:dyDescent="0.3">
      <c r="A79" s="172" t="s">
        <v>103</v>
      </c>
      <c r="B79" s="41" t="s">
        <v>84</v>
      </c>
      <c r="C79" s="41" t="s">
        <v>338</v>
      </c>
      <c r="D79" s="38" t="s">
        <v>121</v>
      </c>
      <c r="E79" s="42"/>
      <c r="F79" s="157">
        <f>F80</f>
        <v>7639950.8399999999</v>
      </c>
    </row>
    <row r="80" spans="1:6" s="100" customFormat="1" ht="16.5" thickBot="1" x14ac:dyDescent="0.3">
      <c r="A80" s="172" t="s">
        <v>337</v>
      </c>
      <c r="B80" s="41" t="s">
        <v>84</v>
      </c>
      <c r="C80" s="41" t="s">
        <v>338</v>
      </c>
      <c r="D80" s="38" t="s">
        <v>121</v>
      </c>
      <c r="E80" s="42"/>
      <c r="F80" s="43">
        <f>F81</f>
        <v>7639950.8399999999</v>
      </c>
    </row>
    <row r="81" spans="1:6" s="100" customFormat="1" ht="98.25" customHeight="1" thickBot="1" x14ac:dyDescent="0.3">
      <c r="A81" s="172" t="s">
        <v>317</v>
      </c>
      <c r="B81" s="41" t="s">
        <v>84</v>
      </c>
      <c r="C81" s="41" t="s">
        <v>338</v>
      </c>
      <c r="D81" s="38" t="s">
        <v>316</v>
      </c>
      <c r="E81" s="42"/>
      <c r="F81" s="43">
        <f>F83+F82</f>
        <v>7639950.8399999999</v>
      </c>
    </row>
    <row r="82" spans="1:6" s="100" customFormat="1" ht="32.25" thickBot="1" x14ac:dyDescent="0.3">
      <c r="A82" s="187" t="s">
        <v>344</v>
      </c>
      <c r="B82" s="41" t="s">
        <v>84</v>
      </c>
      <c r="C82" s="41" t="s">
        <v>338</v>
      </c>
      <c r="D82" s="38" t="s">
        <v>316</v>
      </c>
      <c r="E82" s="42">
        <v>830</v>
      </c>
      <c r="F82" s="43">
        <f>1520000+1418523.66+852073.62</f>
        <v>3790597.2800000003</v>
      </c>
    </row>
    <row r="83" spans="1:6" s="100" customFormat="1" ht="32.25" thickBot="1" x14ac:dyDescent="0.3">
      <c r="A83" s="172" t="s">
        <v>138</v>
      </c>
      <c r="B83" s="41" t="s">
        <v>84</v>
      </c>
      <c r="C83" s="41" t="s">
        <v>338</v>
      </c>
      <c r="D83" s="38" t="s">
        <v>316</v>
      </c>
      <c r="E83" s="42">
        <v>850</v>
      </c>
      <c r="F83" s="157">
        <v>3849353.56</v>
      </c>
    </row>
    <row r="84" spans="1:6" ht="16.5" thickBot="1" x14ac:dyDescent="0.3">
      <c r="A84" s="45" t="s">
        <v>143</v>
      </c>
      <c r="B84" s="33" t="s">
        <v>144</v>
      </c>
      <c r="C84" s="33"/>
      <c r="D84" s="34"/>
      <c r="E84" s="34"/>
      <c r="F84" s="157">
        <f>F85</f>
        <v>437297.49</v>
      </c>
    </row>
    <row r="85" spans="1:6" ht="32.25" thickBot="1" x14ac:dyDescent="0.3">
      <c r="A85" s="44" t="s">
        <v>145</v>
      </c>
      <c r="B85" s="41" t="s">
        <v>144</v>
      </c>
      <c r="C85" s="41" t="s">
        <v>146</v>
      </c>
      <c r="D85" s="42"/>
      <c r="E85" s="42"/>
      <c r="F85" s="43">
        <f>F86</f>
        <v>437297.49</v>
      </c>
    </row>
    <row r="86" spans="1:6" ht="16.5" thickBot="1" x14ac:dyDescent="0.3">
      <c r="A86" s="12" t="s">
        <v>103</v>
      </c>
      <c r="B86" s="41" t="s">
        <v>144</v>
      </c>
      <c r="C86" s="41" t="s">
        <v>146</v>
      </c>
      <c r="D86" s="42" t="s">
        <v>104</v>
      </c>
      <c r="E86" s="42"/>
      <c r="F86" s="43">
        <f>F87</f>
        <v>437297.49</v>
      </c>
    </row>
    <row r="87" spans="1:6" ht="48" customHeight="1" thickBot="1" x14ac:dyDescent="0.3">
      <c r="A87" s="44" t="s">
        <v>147</v>
      </c>
      <c r="B87" s="41" t="s">
        <v>144</v>
      </c>
      <c r="C87" s="41" t="s">
        <v>146</v>
      </c>
      <c r="D87" s="42" t="s">
        <v>121</v>
      </c>
      <c r="E87" s="42"/>
      <c r="F87" s="43">
        <f>F88</f>
        <v>437297.49</v>
      </c>
    </row>
    <row r="88" spans="1:6" ht="115.5" customHeight="1" thickBot="1" x14ac:dyDescent="0.3">
      <c r="A88" s="44" t="s">
        <v>148</v>
      </c>
      <c r="B88" s="41" t="s">
        <v>144</v>
      </c>
      <c r="C88" s="41" t="s">
        <v>146</v>
      </c>
      <c r="D88" s="42" t="s">
        <v>149</v>
      </c>
      <c r="E88" s="42"/>
      <c r="F88" s="43">
        <f>F89+F91</f>
        <v>437297.49</v>
      </c>
    </row>
    <row r="89" spans="1:6" ht="142.5" customHeight="1" thickBot="1" x14ac:dyDescent="0.3">
      <c r="A89" s="44" t="s">
        <v>93</v>
      </c>
      <c r="B89" s="41" t="s">
        <v>144</v>
      </c>
      <c r="C89" s="41" t="s">
        <v>146</v>
      </c>
      <c r="D89" s="42" t="s">
        <v>149</v>
      </c>
      <c r="E89" s="42">
        <v>100</v>
      </c>
      <c r="F89" s="43">
        <f>F90</f>
        <v>432810.19</v>
      </c>
    </row>
    <row r="90" spans="1:6" ht="48" thickBot="1" x14ac:dyDescent="0.3">
      <c r="A90" s="44" t="s">
        <v>94</v>
      </c>
      <c r="B90" s="41" t="s">
        <v>144</v>
      </c>
      <c r="C90" s="41" t="s">
        <v>146</v>
      </c>
      <c r="D90" s="42" t="s">
        <v>149</v>
      </c>
      <c r="E90" s="42">
        <v>120</v>
      </c>
      <c r="F90" s="43">
        <v>432810.19</v>
      </c>
    </row>
    <row r="91" spans="1:6" ht="63.75" thickBot="1" x14ac:dyDescent="0.3">
      <c r="A91" s="12" t="s">
        <v>101</v>
      </c>
      <c r="B91" s="41" t="s">
        <v>144</v>
      </c>
      <c r="C91" s="41" t="s">
        <v>146</v>
      </c>
      <c r="D91" s="42" t="s">
        <v>149</v>
      </c>
      <c r="E91" s="42">
        <v>200</v>
      </c>
      <c r="F91" s="43">
        <f>F92</f>
        <v>4487.3</v>
      </c>
    </row>
    <row r="92" spans="1:6" ht="64.5" customHeight="1" thickBot="1" x14ac:dyDescent="0.3">
      <c r="A92" s="44" t="s">
        <v>102</v>
      </c>
      <c r="B92" s="41" t="s">
        <v>144</v>
      </c>
      <c r="C92" s="41" t="s">
        <v>146</v>
      </c>
      <c r="D92" s="42" t="s">
        <v>149</v>
      </c>
      <c r="E92" s="42">
        <v>240</v>
      </c>
      <c r="F92" s="43">
        <v>4487.3</v>
      </c>
    </row>
    <row r="93" spans="1:6" ht="51" customHeight="1" thickBot="1" x14ac:dyDescent="0.3">
      <c r="A93" s="32" t="s">
        <v>150</v>
      </c>
      <c r="B93" s="33" t="s">
        <v>146</v>
      </c>
      <c r="C93" s="33"/>
      <c r="D93" s="34"/>
      <c r="E93" s="34"/>
      <c r="F93" s="171">
        <f t="shared" ref="F93:F98" si="0">F94</f>
        <v>127300</v>
      </c>
    </row>
    <row r="94" spans="1:6" ht="80.25" customHeight="1" thickBot="1" x14ac:dyDescent="0.3">
      <c r="A94" s="44" t="s">
        <v>151</v>
      </c>
      <c r="B94" s="41" t="s">
        <v>146</v>
      </c>
      <c r="C94" s="41">
        <v>10</v>
      </c>
      <c r="D94" s="42"/>
      <c r="E94" s="42"/>
      <c r="F94" s="43">
        <f t="shared" si="0"/>
        <v>127300</v>
      </c>
    </row>
    <row r="95" spans="1:6" ht="16.5" thickBot="1" x14ac:dyDescent="0.3">
      <c r="A95" s="12" t="s">
        <v>103</v>
      </c>
      <c r="B95" s="41" t="s">
        <v>146</v>
      </c>
      <c r="C95" s="41">
        <v>10</v>
      </c>
      <c r="D95" s="42" t="s">
        <v>104</v>
      </c>
      <c r="E95" s="42"/>
      <c r="F95" s="43">
        <f t="shared" si="0"/>
        <v>127300</v>
      </c>
    </row>
    <row r="96" spans="1:6" ht="48" thickBot="1" x14ac:dyDescent="0.3">
      <c r="A96" s="44" t="s">
        <v>147</v>
      </c>
      <c r="B96" s="41" t="s">
        <v>146</v>
      </c>
      <c r="C96" s="41">
        <v>10</v>
      </c>
      <c r="D96" s="42" t="s">
        <v>121</v>
      </c>
      <c r="E96" s="42"/>
      <c r="F96" s="43">
        <f t="shared" si="0"/>
        <v>127300</v>
      </c>
    </row>
    <row r="97" spans="1:6" ht="95.25" thickBot="1" x14ac:dyDescent="0.3">
      <c r="A97" s="12" t="s">
        <v>152</v>
      </c>
      <c r="B97" s="41" t="s">
        <v>146</v>
      </c>
      <c r="C97" s="41">
        <v>10</v>
      </c>
      <c r="D97" s="42" t="s">
        <v>153</v>
      </c>
      <c r="E97" s="42"/>
      <c r="F97" s="43">
        <f t="shared" si="0"/>
        <v>127300</v>
      </c>
    </row>
    <row r="98" spans="1:6" ht="16.5" thickBot="1" x14ac:dyDescent="0.3">
      <c r="A98" s="44" t="s">
        <v>109</v>
      </c>
      <c r="B98" s="41" t="s">
        <v>146</v>
      </c>
      <c r="C98" s="41">
        <v>10</v>
      </c>
      <c r="D98" s="42" t="s">
        <v>153</v>
      </c>
      <c r="E98" s="42">
        <v>500</v>
      </c>
      <c r="F98" s="43">
        <f t="shared" si="0"/>
        <v>127300</v>
      </c>
    </row>
    <row r="99" spans="1:6" ht="32.25" thickBot="1" x14ac:dyDescent="0.3">
      <c r="A99" s="12" t="s">
        <v>110</v>
      </c>
      <c r="B99" s="41" t="s">
        <v>146</v>
      </c>
      <c r="C99" s="41">
        <v>10</v>
      </c>
      <c r="D99" s="42" t="s">
        <v>153</v>
      </c>
      <c r="E99" s="42">
        <v>540</v>
      </c>
      <c r="F99" s="43">
        <v>127300</v>
      </c>
    </row>
    <row r="100" spans="1:6" ht="16.5" thickBot="1" x14ac:dyDescent="0.3">
      <c r="A100" s="32" t="s">
        <v>154</v>
      </c>
      <c r="B100" s="33" t="s">
        <v>86</v>
      </c>
      <c r="C100" s="33"/>
      <c r="D100" s="34"/>
      <c r="E100" s="34"/>
      <c r="F100" s="171">
        <f>F101+F128+F134</f>
        <v>12608610.470000001</v>
      </c>
    </row>
    <row r="101" spans="1:6" ht="32.25" thickBot="1" x14ac:dyDescent="0.3">
      <c r="A101" s="12" t="s">
        <v>155</v>
      </c>
      <c r="B101" s="41" t="s">
        <v>86</v>
      </c>
      <c r="C101" s="41" t="s">
        <v>156</v>
      </c>
      <c r="D101" s="42"/>
      <c r="E101" s="42"/>
      <c r="F101" s="164">
        <f>F102+F119</f>
        <v>12164870.470000001</v>
      </c>
    </row>
    <row r="102" spans="1:6" ht="99.75" customHeight="1" thickBot="1" x14ac:dyDescent="0.3">
      <c r="A102" s="44" t="s">
        <v>157</v>
      </c>
      <c r="B102" s="41" t="s">
        <v>86</v>
      </c>
      <c r="C102" s="41" t="s">
        <v>156</v>
      </c>
      <c r="D102" s="42" t="s">
        <v>158</v>
      </c>
      <c r="E102" s="42"/>
      <c r="F102" s="164">
        <f>F103</f>
        <v>4862160.4700000007</v>
      </c>
    </row>
    <row r="103" spans="1:6" ht="32.25" thickBot="1" x14ac:dyDescent="0.3">
      <c r="A103" s="12" t="s">
        <v>159</v>
      </c>
      <c r="B103" s="41" t="s">
        <v>86</v>
      </c>
      <c r="C103" s="41" t="s">
        <v>156</v>
      </c>
      <c r="D103" s="42" t="s">
        <v>160</v>
      </c>
      <c r="E103" s="42"/>
      <c r="F103" s="164">
        <f>F104+F111+F115</f>
        <v>4862160.4700000007</v>
      </c>
    </row>
    <row r="104" spans="1:6" ht="63.75" thickBot="1" x14ac:dyDescent="0.3">
      <c r="A104" s="53" t="s">
        <v>161</v>
      </c>
      <c r="B104" s="47" t="s">
        <v>86</v>
      </c>
      <c r="C104" s="47" t="s">
        <v>156</v>
      </c>
      <c r="D104" s="48" t="s">
        <v>162</v>
      </c>
      <c r="E104" s="48"/>
      <c r="F104" s="165">
        <f>F105+F109</f>
        <v>3636579.22</v>
      </c>
    </row>
    <row r="105" spans="1:6" ht="31.5" customHeight="1" x14ac:dyDescent="0.25">
      <c r="A105" s="229" t="s">
        <v>239</v>
      </c>
      <c r="B105" s="234" t="s">
        <v>86</v>
      </c>
      <c r="C105" s="234" t="s">
        <v>156</v>
      </c>
      <c r="D105" s="236" t="s">
        <v>163</v>
      </c>
      <c r="E105" s="236"/>
      <c r="F105" s="238">
        <f>F107</f>
        <v>3624418.75</v>
      </c>
    </row>
    <row r="106" spans="1:6" ht="0.75" customHeight="1" thickBot="1" x14ac:dyDescent="0.3">
      <c r="A106" s="230"/>
      <c r="B106" s="235"/>
      <c r="C106" s="235"/>
      <c r="D106" s="237"/>
      <c r="E106" s="237"/>
      <c r="F106" s="239"/>
    </row>
    <row r="107" spans="1:6" ht="63.75" thickBot="1" x14ac:dyDescent="0.3">
      <c r="A107" s="50" t="s">
        <v>101</v>
      </c>
      <c r="B107" s="51" t="s">
        <v>86</v>
      </c>
      <c r="C107" s="51" t="s">
        <v>156</v>
      </c>
      <c r="D107" s="52" t="s">
        <v>163</v>
      </c>
      <c r="E107" s="52">
        <v>200</v>
      </c>
      <c r="F107" s="161">
        <f>F108</f>
        <v>3624418.75</v>
      </c>
    </row>
    <row r="108" spans="1:6" ht="63.75" thickBot="1" x14ac:dyDescent="0.3">
      <c r="A108" s="44" t="s">
        <v>102</v>
      </c>
      <c r="B108" s="41" t="s">
        <v>86</v>
      </c>
      <c r="C108" s="41" t="s">
        <v>156</v>
      </c>
      <c r="D108" s="42" t="s">
        <v>163</v>
      </c>
      <c r="E108" s="42">
        <v>240</v>
      </c>
      <c r="F108" s="157">
        <v>3624418.75</v>
      </c>
    </row>
    <row r="109" spans="1:6" s="100" customFormat="1" ht="63.75" thickBot="1" x14ac:dyDescent="0.3">
      <c r="A109" s="160" t="s">
        <v>101</v>
      </c>
      <c r="B109" s="41" t="s">
        <v>86</v>
      </c>
      <c r="C109" s="41" t="s">
        <v>156</v>
      </c>
      <c r="D109" s="42" t="s">
        <v>319</v>
      </c>
      <c r="E109" s="42">
        <v>200</v>
      </c>
      <c r="F109" s="157">
        <f>F110</f>
        <v>12160.47</v>
      </c>
    </row>
    <row r="110" spans="1:6" s="100" customFormat="1" ht="63.75" thickBot="1" x14ac:dyDescent="0.3">
      <c r="A110" s="160" t="s">
        <v>102</v>
      </c>
      <c r="B110" s="41" t="s">
        <v>86</v>
      </c>
      <c r="C110" s="41" t="s">
        <v>156</v>
      </c>
      <c r="D110" s="42" t="s">
        <v>320</v>
      </c>
      <c r="E110" s="42">
        <v>240</v>
      </c>
      <c r="F110" s="157">
        <v>12160.47</v>
      </c>
    </row>
    <row r="111" spans="1:6" ht="48" thickBot="1" x14ac:dyDescent="0.3">
      <c r="A111" s="12" t="s">
        <v>164</v>
      </c>
      <c r="B111" s="41" t="s">
        <v>86</v>
      </c>
      <c r="C111" s="41" t="s">
        <v>156</v>
      </c>
      <c r="D111" s="42" t="s">
        <v>165</v>
      </c>
      <c r="E111" s="42"/>
      <c r="F111" s="166">
        <f>F112</f>
        <v>925581.25</v>
      </c>
    </row>
    <row r="112" spans="1:6" ht="32.25" thickBot="1" x14ac:dyDescent="0.3">
      <c r="A112" s="44" t="s">
        <v>166</v>
      </c>
      <c r="B112" s="41" t="s">
        <v>86</v>
      </c>
      <c r="C112" s="41" t="s">
        <v>156</v>
      </c>
      <c r="D112" s="42" t="s">
        <v>167</v>
      </c>
      <c r="E112" s="42"/>
      <c r="F112" s="6">
        <f>F113</f>
        <v>925581.25</v>
      </c>
    </row>
    <row r="113" spans="1:16" ht="63.75" thickBot="1" x14ac:dyDescent="0.3">
      <c r="A113" s="12" t="s">
        <v>101</v>
      </c>
      <c r="B113" s="41" t="s">
        <v>86</v>
      </c>
      <c r="C113" s="41" t="s">
        <v>156</v>
      </c>
      <c r="D113" s="42" t="s">
        <v>167</v>
      </c>
      <c r="E113" s="42">
        <v>200</v>
      </c>
      <c r="F113" s="6">
        <f>F114</f>
        <v>925581.25</v>
      </c>
    </row>
    <row r="114" spans="1:16" ht="63.75" thickBot="1" x14ac:dyDescent="0.3">
      <c r="A114" s="44" t="s">
        <v>102</v>
      </c>
      <c r="B114" s="41" t="s">
        <v>86</v>
      </c>
      <c r="C114" s="41" t="s">
        <v>156</v>
      </c>
      <c r="D114" s="42" t="s">
        <v>167</v>
      </c>
      <c r="E114" s="42">
        <v>240</v>
      </c>
      <c r="F114" s="6">
        <v>925581.25</v>
      </c>
    </row>
    <row r="115" spans="1:16" ht="48" thickBot="1" x14ac:dyDescent="0.3">
      <c r="A115" s="12" t="s">
        <v>168</v>
      </c>
      <c r="B115" s="41" t="s">
        <v>86</v>
      </c>
      <c r="C115" s="41" t="s">
        <v>156</v>
      </c>
      <c r="D115" s="42" t="s">
        <v>169</v>
      </c>
      <c r="E115" s="42"/>
      <c r="F115" s="166">
        <f>F116</f>
        <v>300000</v>
      </c>
    </row>
    <row r="116" spans="1:16" ht="77.25" customHeight="1" thickBot="1" x14ac:dyDescent="0.3">
      <c r="A116" s="44" t="s">
        <v>170</v>
      </c>
      <c r="B116" s="41" t="s">
        <v>86</v>
      </c>
      <c r="C116" s="41" t="s">
        <v>156</v>
      </c>
      <c r="D116" s="42" t="s">
        <v>171</v>
      </c>
      <c r="E116" s="42"/>
      <c r="F116" s="6">
        <f>F117</f>
        <v>300000</v>
      </c>
    </row>
    <row r="117" spans="1:16" ht="63.75" thickBot="1" x14ac:dyDescent="0.3">
      <c r="A117" s="12" t="s">
        <v>101</v>
      </c>
      <c r="B117" s="41" t="s">
        <v>86</v>
      </c>
      <c r="C117" s="41" t="s">
        <v>156</v>
      </c>
      <c r="D117" s="42" t="s">
        <v>171</v>
      </c>
      <c r="E117" s="42">
        <v>200</v>
      </c>
      <c r="F117" s="6">
        <f>F118</f>
        <v>300000</v>
      </c>
    </row>
    <row r="118" spans="1:16" ht="63.75" thickBot="1" x14ac:dyDescent="0.3">
      <c r="A118" s="44" t="s">
        <v>102</v>
      </c>
      <c r="B118" s="41" t="s">
        <v>86</v>
      </c>
      <c r="C118" s="41" t="s">
        <v>156</v>
      </c>
      <c r="D118" s="42" t="s">
        <v>171</v>
      </c>
      <c r="E118" s="42">
        <v>240</v>
      </c>
      <c r="F118" s="6">
        <v>300000</v>
      </c>
    </row>
    <row r="119" spans="1:16" s="100" customFormat="1" ht="111" thickBot="1" x14ac:dyDescent="0.3">
      <c r="A119" s="162" t="s">
        <v>326</v>
      </c>
      <c r="B119" s="41" t="s">
        <v>86</v>
      </c>
      <c r="C119" s="41" t="s">
        <v>156</v>
      </c>
      <c r="D119" s="42" t="s">
        <v>328</v>
      </c>
      <c r="E119" s="42"/>
      <c r="F119" s="166">
        <f>F120</f>
        <v>7302710</v>
      </c>
    </row>
    <row r="120" spans="1:16" s="100" customFormat="1" ht="32.25" thickBot="1" x14ac:dyDescent="0.3">
      <c r="A120" s="162" t="s">
        <v>159</v>
      </c>
      <c r="B120" s="41" t="s">
        <v>86</v>
      </c>
      <c r="C120" s="41" t="s">
        <v>156</v>
      </c>
      <c r="D120" s="42" t="s">
        <v>329</v>
      </c>
      <c r="E120" s="42"/>
      <c r="F120" s="6">
        <f>F121</f>
        <v>7302710</v>
      </c>
    </row>
    <row r="121" spans="1:16" s="100" customFormat="1" ht="126.75" thickBot="1" x14ac:dyDescent="0.3">
      <c r="A121" s="162" t="s">
        <v>327</v>
      </c>
      <c r="B121" s="41" t="s">
        <v>86</v>
      </c>
      <c r="C121" s="41" t="s">
        <v>156</v>
      </c>
      <c r="D121" s="42" t="s">
        <v>330</v>
      </c>
      <c r="E121" s="42"/>
      <c r="F121" s="6">
        <f>F122+F125</f>
        <v>7302710</v>
      </c>
    </row>
    <row r="122" spans="1:16" s="100" customFormat="1" ht="111" thickBot="1" x14ac:dyDescent="0.3">
      <c r="A122" s="160" t="s">
        <v>322</v>
      </c>
      <c r="B122" s="41" t="s">
        <v>86</v>
      </c>
      <c r="C122" s="41" t="s">
        <v>156</v>
      </c>
      <c r="D122" s="42" t="s">
        <v>321</v>
      </c>
      <c r="E122" s="42"/>
      <c r="F122" s="6">
        <f>F123</f>
        <v>500000</v>
      </c>
      <c r="P122" s="100" t="s">
        <v>323</v>
      </c>
    </row>
    <row r="123" spans="1:16" s="100" customFormat="1" ht="63.75" thickBot="1" x14ac:dyDescent="0.3">
      <c r="A123" s="160" t="s">
        <v>101</v>
      </c>
      <c r="B123" s="41" t="s">
        <v>86</v>
      </c>
      <c r="C123" s="41" t="s">
        <v>156</v>
      </c>
      <c r="D123" s="42" t="s">
        <v>321</v>
      </c>
      <c r="E123" s="42">
        <v>200</v>
      </c>
      <c r="F123" s="6">
        <f>F124</f>
        <v>500000</v>
      </c>
    </row>
    <row r="124" spans="1:16" s="100" customFormat="1" ht="63.75" thickBot="1" x14ac:dyDescent="0.3">
      <c r="A124" s="160" t="s">
        <v>102</v>
      </c>
      <c r="B124" s="41" t="s">
        <v>86</v>
      </c>
      <c r="C124" s="41" t="s">
        <v>156</v>
      </c>
      <c r="D124" s="42" t="s">
        <v>321</v>
      </c>
      <c r="E124" s="42">
        <v>240</v>
      </c>
      <c r="F124" s="6">
        <v>500000</v>
      </c>
    </row>
    <row r="125" spans="1:16" s="100" customFormat="1" ht="48" thickBot="1" x14ac:dyDescent="0.3">
      <c r="A125" s="160" t="s">
        <v>324</v>
      </c>
      <c r="B125" s="41" t="s">
        <v>86</v>
      </c>
      <c r="C125" s="41" t="s">
        <v>156</v>
      </c>
      <c r="D125" s="42" t="s">
        <v>325</v>
      </c>
      <c r="E125" s="42"/>
      <c r="F125" s="6">
        <f>F126</f>
        <v>6802710</v>
      </c>
    </row>
    <row r="126" spans="1:16" s="100" customFormat="1" ht="63.75" thickBot="1" x14ac:dyDescent="0.3">
      <c r="A126" s="160" t="s">
        <v>101</v>
      </c>
      <c r="B126" s="41" t="s">
        <v>86</v>
      </c>
      <c r="C126" s="41" t="s">
        <v>156</v>
      </c>
      <c r="D126" s="42" t="s">
        <v>325</v>
      </c>
      <c r="E126" s="42">
        <v>200</v>
      </c>
      <c r="F126" s="6">
        <f>F127</f>
        <v>6802710</v>
      </c>
    </row>
    <row r="127" spans="1:16" s="100" customFormat="1" ht="63.75" thickBot="1" x14ac:dyDescent="0.3">
      <c r="A127" s="160" t="s">
        <v>102</v>
      </c>
      <c r="B127" s="41" t="s">
        <v>86</v>
      </c>
      <c r="C127" s="41" t="s">
        <v>156</v>
      </c>
      <c r="D127" s="42" t="s">
        <v>325</v>
      </c>
      <c r="E127" s="42">
        <v>240</v>
      </c>
      <c r="F127" s="6">
        <v>6802710</v>
      </c>
    </row>
    <row r="128" spans="1:16" ht="16.5" thickBot="1" x14ac:dyDescent="0.3">
      <c r="A128" s="12" t="s">
        <v>172</v>
      </c>
      <c r="B128" s="41" t="s">
        <v>86</v>
      </c>
      <c r="C128" s="41">
        <v>10</v>
      </c>
      <c r="D128" s="42"/>
      <c r="E128" s="42"/>
      <c r="F128" s="6">
        <f>F129</f>
        <v>100000</v>
      </c>
    </row>
    <row r="129" spans="1:6" ht="16.5" thickBot="1" x14ac:dyDescent="0.3">
      <c r="A129" s="44" t="s">
        <v>103</v>
      </c>
      <c r="B129" s="41" t="s">
        <v>86</v>
      </c>
      <c r="C129" s="41">
        <v>10</v>
      </c>
      <c r="D129" s="42" t="s">
        <v>104</v>
      </c>
      <c r="E129" s="42"/>
      <c r="F129" s="6">
        <f>F130</f>
        <v>100000</v>
      </c>
    </row>
    <row r="130" spans="1:6" ht="48" thickBot="1" x14ac:dyDescent="0.3">
      <c r="A130" s="12" t="s">
        <v>173</v>
      </c>
      <c r="B130" s="41" t="s">
        <v>86</v>
      </c>
      <c r="C130" s="41">
        <v>10</v>
      </c>
      <c r="D130" s="42" t="s">
        <v>121</v>
      </c>
      <c r="E130" s="42"/>
      <c r="F130" s="6">
        <f>F131</f>
        <v>100000</v>
      </c>
    </row>
    <row r="131" spans="1:6" ht="113.25" customHeight="1" thickBot="1" x14ac:dyDescent="0.3">
      <c r="A131" s="44" t="s">
        <v>174</v>
      </c>
      <c r="B131" s="41" t="s">
        <v>86</v>
      </c>
      <c r="C131" s="41">
        <v>10</v>
      </c>
      <c r="D131" s="42" t="s">
        <v>175</v>
      </c>
      <c r="E131" s="42"/>
      <c r="F131" s="6">
        <f>F132</f>
        <v>100000</v>
      </c>
    </row>
    <row r="132" spans="1:6" ht="63.75" thickBot="1" x14ac:dyDescent="0.3">
      <c r="A132" s="12" t="s">
        <v>101</v>
      </c>
      <c r="B132" s="41" t="s">
        <v>86</v>
      </c>
      <c r="C132" s="41">
        <v>10</v>
      </c>
      <c r="D132" s="42" t="s">
        <v>175</v>
      </c>
      <c r="E132" s="42">
        <v>200</v>
      </c>
      <c r="F132" s="6">
        <f>F133</f>
        <v>100000</v>
      </c>
    </row>
    <row r="133" spans="1:6" ht="63.75" thickBot="1" x14ac:dyDescent="0.3">
      <c r="A133" s="44" t="s">
        <v>102</v>
      </c>
      <c r="B133" s="41" t="s">
        <v>86</v>
      </c>
      <c r="C133" s="41">
        <v>10</v>
      </c>
      <c r="D133" s="42" t="s">
        <v>175</v>
      </c>
      <c r="E133" s="42">
        <v>240</v>
      </c>
      <c r="F133" s="6">
        <v>100000</v>
      </c>
    </row>
    <row r="134" spans="1:6" ht="32.25" thickBot="1" x14ac:dyDescent="0.3">
      <c r="A134" s="12" t="s">
        <v>176</v>
      </c>
      <c r="B134" s="41" t="s">
        <v>86</v>
      </c>
      <c r="C134" s="41">
        <v>12</v>
      </c>
      <c r="D134" s="42"/>
      <c r="E134" s="42"/>
      <c r="F134" s="6">
        <f>F135</f>
        <v>343740</v>
      </c>
    </row>
    <row r="135" spans="1:6" ht="16.5" thickBot="1" x14ac:dyDescent="0.3">
      <c r="A135" s="44" t="s">
        <v>119</v>
      </c>
      <c r="B135" s="41" t="s">
        <v>86</v>
      </c>
      <c r="C135" s="41">
        <v>12</v>
      </c>
      <c r="D135" s="42" t="s">
        <v>104</v>
      </c>
      <c r="E135" s="42"/>
      <c r="F135" s="6">
        <f>F136</f>
        <v>343740</v>
      </c>
    </row>
    <row r="136" spans="1:6" ht="48" thickBot="1" x14ac:dyDescent="0.3">
      <c r="A136" s="12" t="s">
        <v>105</v>
      </c>
      <c r="B136" s="41" t="s">
        <v>86</v>
      </c>
      <c r="C136" s="41">
        <v>12</v>
      </c>
      <c r="D136" s="42" t="s">
        <v>121</v>
      </c>
      <c r="E136" s="42"/>
      <c r="F136" s="6">
        <f>F137</f>
        <v>343740</v>
      </c>
    </row>
    <row r="137" spans="1:6" ht="48" thickBot="1" x14ac:dyDescent="0.3">
      <c r="A137" s="44" t="s">
        <v>177</v>
      </c>
      <c r="B137" s="41" t="s">
        <v>86</v>
      </c>
      <c r="C137" s="41">
        <v>12</v>
      </c>
      <c r="D137" s="42" t="s">
        <v>178</v>
      </c>
      <c r="E137" s="42"/>
      <c r="F137" s="6">
        <f>F138</f>
        <v>343740</v>
      </c>
    </row>
    <row r="138" spans="1:6" ht="63.75" thickBot="1" x14ac:dyDescent="0.3">
      <c r="A138" s="12" t="s">
        <v>101</v>
      </c>
      <c r="B138" s="41" t="s">
        <v>86</v>
      </c>
      <c r="C138" s="41">
        <v>12</v>
      </c>
      <c r="D138" s="42" t="s">
        <v>178</v>
      </c>
      <c r="E138" s="42">
        <v>200</v>
      </c>
      <c r="F138" s="6">
        <f>F139</f>
        <v>343740</v>
      </c>
    </row>
    <row r="139" spans="1:6" ht="63.75" thickBot="1" x14ac:dyDescent="0.3">
      <c r="A139" s="44" t="s">
        <v>102</v>
      </c>
      <c r="B139" s="41" t="s">
        <v>86</v>
      </c>
      <c r="C139" s="41">
        <v>12</v>
      </c>
      <c r="D139" s="42" t="s">
        <v>178</v>
      </c>
      <c r="E139" s="42">
        <v>240</v>
      </c>
      <c r="F139" s="6">
        <v>343740</v>
      </c>
    </row>
    <row r="140" spans="1:6" ht="32.25" thickBot="1" x14ac:dyDescent="0.3">
      <c r="A140" s="45" t="s">
        <v>179</v>
      </c>
      <c r="B140" s="33" t="s">
        <v>180</v>
      </c>
      <c r="C140" s="33"/>
      <c r="D140" s="34"/>
      <c r="E140" s="34"/>
      <c r="F140" s="171">
        <f>F141+F155+F177+F198</f>
        <v>19411696.440000001</v>
      </c>
    </row>
    <row r="141" spans="1:6" ht="16.5" thickBot="1" x14ac:dyDescent="0.3">
      <c r="A141" s="44" t="s">
        <v>181</v>
      </c>
      <c r="B141" s="41" t="s">
        <v>180</v>
      </c>
      <c r="C141" s="41" t="s">
        <v>84</v>
      </c>
      <c r="D141" s="42"/>
      <c r="E141" s="42"/>
      <c r="F141" s="157">
        <f>F142</f>
        <v>7749989.3900000006</v>
      </c>
    </row>
    <row r="142" spans="1:6" ht="16.5" thickBot="1" x14ac:dyDescent="0.3">
      <c r="A142" s="12" t="s">
        <v>119</v>
      </c>
      <c r="B142" s="41" t="s">
        <v>180</v>
      </c>
      <c r="C142" s="41" t="s">
        <v>84</v>
      </c>
      <c r="D142" s="42" t="s">
        <v>104</v>
      </c>
      <c r="E142" s="42"/>
      <c r="F142" s="6">
        <f>F143</f>
        <v>7749989.3900000006</v>
      </c>
    </row>
    <row r="143" spans="1:6" ht="48" thickBot="1" x14ac:dyDescent="0.3">
      <c r="A143" s="44" t="s">
        <v>105</v>
      </c>
      <c r="B143" s="41" t="s">
        <v>180</v>
      </c>
      <c r="C143" s="41" t="s">
        <v>84</v>
      </c>
      <c r="D143" s="42" t="s">
        <v>121</v>
      </c>
      <c r="E143" s="42"/>
      <c r="F143" s="6">
        <f>F144+F147+F151</f>
        <v>7749989.3900000006</v>
      </c>
    </row>
    <row r="144" spans="1:6" ht="79.5" thickBot="1" x14ac:dyDescent="0.3">
      <c r="A144" s="12" t="s">
        <v>182</v>
      </c>
      <c r="B144" s="41" t="s">
        <v>180</v>
      </c>
      <c r="C144" s="41" t="s">
        <v>84</v>
      </c>
      <c r="D144" s="42" t="s">
        <v>252</v>
      </c>
      <c r="E144" s="42"/>
      <c r="F144" s="6">
        <f>F145</f>
        <v>1055335.8600000001</v>
      </c>
    </row>
    <row r="145" spans="1:6" ht="63.75" thickBot="1" x14ac:dyDescent="0.3">
      <c r="A145" s="44" t="s">
        <v>101</v>
      </c>
      <c r="B145" s="41" t="s">
        <v>180</v>
      </c>
      <c r="C145" s="41" t="s">
        <v>84</v>
      </c>
      <c r="D145" s="42" t="s">
        <v>252</v>
      </c>
      <c r="E145" s="42">
        <v>200</v>
      </c>
      <c r="F145" s="6">
        <f>F146</f>
        <v>1055335.8600000001</v>
      </c>
    </row>
    <row r="146" spans="1:6" ht="63.75" thickBot="1" x14ac:dyDescent="0.3">
      <c r="A146" s="12" t="s">
        <v>102</v>
      </c>
      <c r="B146" s="41" t="s">
        <v>180</v>
      </c>
      <c r="C146" s="41" t="s">
        <v>84</v>
      </c>
      <c r="D146" s="42" t="s">
        <v>252</v>
      </c>
      <c r="E146" s="42">
        <v>240</v>
      </c>
      <c r="F146" s="6">
        <f>1150450-95114.14</f>
        <v>1055335.8600000001</v>
      </c>
    </row>
    <row r="147" spans="1:6" ht="79.5" thickBot="1" x14ac:dyDescent="0.3">
      <c r="A147" s="44" t="s">
        <v>184</v>
      </c>
      <c r="B147" s="41" t="s">
        <v>180</v>
      </c>
      <c r="C147" s="41" t="s">
        <v>84</v>
      </c>
      <c r="D147" s="42" t="s">
        <v>185</v>
      </c>
      <c r="E147" s="42"/>
      <c r="F147" s="6">
        <f>F148</f>
        <v>4873767.67</v>
      </c>
    </row>
    <row r="148" spans="1:6" ht="63.75" thickBot="1" x14ac:dyDescent="0.3">
      <c r="A148" s="12" t="s">
        <v>101</v>
      </c>
      <c r="B148" s="41" t="s">
        <v>180</v>
      </c>
      <c r="C148" s="41" t="s">
        <v>84</v>
      </c>
      <c r="D148" s="42" t="s">
        <v>185</v>
      </c>
      <c r="E148" s="42">
        <v>200</v>
      </c>
      <c r="F148" s="6">
        <f>F149</f>
        <v>4873767.67</v>
      </c>
    </row>
    <row r="149" spans="1:6" ht="63.75" thickBot="1" x14ac:dyDescent="0.3">
      <c r="A149" s="44" t="s">
        <v>102</v>
      </c>
      <c r="B149" s="41" t="s">
        <v>180</v>
      </c>
      <c r="C149" s="41" t="s">
        <v>84</v>
      </c>
      <c r="D149" s="42" t="s">
        <v>185</v>
      </c>
      <c r="E149" s="42">
        <v>240</v>
      </c>
      <c r="F149" s="6">
        <v>4873767.67</v>
      </c>
    </row>
    <row r="150" spans="1:6" s="100" customFormat="1" ht="16.5" thickBot="1" x14ac:dyDescent="0.3">
      <c r="A150" s="187" t="s">
        <v>103</v>
      </c>
      <c r="B150" s="41" t="s">
        <v>180</v>
      </c>
      <c r="C150" s="41" t="s">
        <v>84</v>
      </c>
      <c r="D150" s="42" t="s">
        <v>104</v>
      </c>
      <c r="E150" s="42"/>
      <c r="F150" s="6">
        <f>F151</f>
        <v>1820885.86</v>
      </c>
    </row>
    <row r="151" spans="1:6" s="100" customFormat="1" ht="16.5" thickBot="1" x14ac:dyDescent="0.3">
      <c r="A151" s="187" t="s">
        <v>337</v>
      </c>
      <c r="B151" s="41" t="s">
        <v>180</v>
      </c>
      <c r="C151" s="41" t="s">
        <v>84</v>
      </c>
      <c r="D151" s="42" t="s">
        <v>121</v>
      </c>
      <c r="E151" s="42"/>
      <c r="F151" s="6">
        <f>F152</f>
        <v>1820885.86</v>
      </c>
    </row>
    <row r="152" spans="1:6" s="100" customFormat="1" ht="111" thickBot="1" x14ac:dyDescent="0.3">
      <c r="A152" s="187" t="s">
        <v>317</v>
      </c>
      <c r="B152" s="41" t="s">
        <v>180</v>
      </c>
      <c r="C152" s="41" t="s">
        <v>84</v>
      </c>
      <c r="D152" s="42" t="s">
        <v>316</v>
      </c>
      <c r="E152" s="42"/>
      <c r="F152" s="6">
        <f>F153</f>
        <v>1820885.86</v>
      </c>
    </row>
    <row r="153" spans="1:6" s="100" customFormat="1" ht="63.75" thickBot="1" x14ac:dyDescent="0.3">
      <c r="A153" s="187" t="s">
        <v>101</v>
      </c>
      <c r="B153" s="41" t="s">
        <v>180</v>
      </c>
      <c r="C153" s="41" t="s">
        <v>84</v>
      </c>
      <c r="D153" s="42" t="s">
        <v>316</v>
      </c>
      <c r="E153" s="42">
        <v>200</v>
      </c>
      <c r="F153" s="6">
        <f>F154</f>
        <v>1820885.86</v>
      </c>
    </row>
    <row r="154" spans="1:6" s="100" customFormat="1" ht="63.75" thickBot="1" x14ac:dyDescent="0.3">
      <c r="A154" s="187" t="s">
        <v>102</v>
      </c>
      <c r="B154" s="41" t="s">
        <v>180</v>
      </c>
      <c r="C154" s="41" t="s">
        <v>84</v>
      </c>
      <c r="D154" s="42" t="s">
        <v>316</v>
      </c>
      <c r="E154" s="42">
        <v>240</v>
      </c>
      <c r="F154" s="6">
        <v>1820885.86</v>
      </c>
    </row>
    <row r="155" spans="1:6" ht="16.5" thickBot="1" x14ac:dyDescent="0.3">
      <c r="A155" s="12" t="s">
        <v>186</v>
      </c>
      <c r="B155" s="41" t="s">
        <v>180</v>
      </c>
      <c r="C155" s="41" t="s">
        <v>144</v>
      </c>
      <c r="D155" s="42"/>
      <c r="E155" s="42"/>
      <c r="F155" s="157">
        <f>F156</f>
        <v>8740481.2599999998</v>
      </c>
    </row>
    <row r="156" spans="1:6" ht="16.5" thickBot="1" x14ac:dyDescent="0.3">
      <c r="A156" s="44" t="s">
        <v>103</v>
      </c>
      <c r="B156" s="41" t="s">
        <v>180</v>
      </c>
      <c r="C156" s="41" t="s">
        <v>144</v>
      </c>
      <c r="D156" s="42" t="s">
        <v>104</v>
      </c>
      <c r="E156" s="42"/>
      <c r="F156" s="6">
        <f>F157</f>
        <v>8740481.2599999998</v>
      </c>
    </row>
    <row r="157" spans="1:6" ht="48" thickBot="1" x14ac:dyDescent="0.3">
      <c r="A157" s="12" t="s">
        <v>187</v>
      </c>
      <c r="B157" s="41" t="s">
        <v>180</v>
      </c>
      <c r="C157" s="41" t="s">
        <v>144</v>
      </c>
      <c r="D157" s="42" t="s">
        <v>121</v>
      </c>
      <c r="E157" s="42"/>
      <c r="F157" s="6">
        <f>F158+F162+F165+F168+F171+F174</f>
        <v>8740481.2599999998</v>
      </c>
    </row>
    <row r="158" spans="1:6" ht="39" customHeight="1" thickBot="1" x14ac:dyDescent="0.3">
      <c r="A158" s="44" t="s">
        <v>188</v>
      </c>
      <c r="B158" s="41" t="s">
        <v>180</v>
      </c>
      <c r="C158" s="41" t="s">
        <v>144</v>
      </c>
      <c r="D158" s="42" t="s">
        <v>183</v>
      </c>
      <c r="E158" s="42"/>
      <c r="F158" s="6">
        <f>F159</f>
        <v>1137470.1399999999</v>
      </c>
    </row>
    <row r="159" spans="1:6" ht="63.75" thickBot="1" x14ac:dyDescent="0.3">
      <c r="A159" s="12" t="s">
        <v>101</v>
      </c>
      <c r="B159" s="47" t="s">
        <v>180</v>
      </c>
      <c r="C159" s="47" t="s">
        <v>144</v>
      </c>
      <c r="D159" s="48" t="s">
        <v>183</v>
      </c>
      <c r="E159" s="48">
        <v>200</v>
      </c>
      <c r="F159" s="8">
        <f>F160</f>
        <v>1137470.1399999999</v>
      </c>
    </row>
    <row r="160" spans="1:6" ht="31.5" customHeight="1" x14ac:dyDescent="0.25">
      <c r="A160" s="231" t="s">
        <v>102</v>
      </c>
      <c r="B160" s="234" t="s">
        <v>180</v>
      </c>
      <c r="C160" s="234" t="s">
        <v>144</v>
      </c>
      <c r="D160" s="240" t="s">
        <v>189</v>
      </c>
      <c r="E160" s="236">
        <v>240</v>
      </c>
      <c r="F160" s="238">
        <v>1137470.1399999999</v>
      </c>
    </row>
    <row r="161" spans="1:6" ht="33.75" customHeight="1" thickBot="1" x14ac:dyDescent="0.3">
      <c r="A161" s="232"/>
      <c r="B161" s="235"/>
      <c r="C161" s="235"/>
      <c r="D161" s="241"/>
      <c r="E161" s="237"/>
      <c r="F161" s="239"/>
    </row>
    <row r="162" spans="1:6" ht="32.25" thickBot="1" x14ac:dyDescent="0.3">
      <c r="A162" s="12" t="s">
        <v>190</v>
      </c>
      <c r="B162" s="41" t="s">
        <v>180</v>
      </c>
      <c r="C162" s="41" t="s">
        <v>144</v>
      </c>
      <c r="D162" s="42" t="s">
        <v>191</v>
      </c>
      <c r="E162" s="42"/>
      <c r="F162" s="6">
        <f>F163</f>
        <v>54700</v>
      </c>
    </row>
    <row r="163" spans="1:6" ht="63.75" thickBot="1" x14ac:dyDescent="0.3">
      <c r="A163" s="44" t="s">
        <v>101</v>
      </c>
      <c r="B163" s="41" t="s">
        <v>180</v>
      </c>
      <c r="C163" s="41" t="s">
        <v>144</v>
      </c>
      <c r="D163" s="42" t="s">
        <v>191</v>
      </c>
      <c r="E163" s="42">
        <v>200</v>
      </c>
      <c r="F163" s="6">
        <f>F164</f>
        <v>54700</v>
      </c>
    </row>
    <row r="164" spans="1:6" ht="63.75" thickBot="1" x14ac:dyDescent="0.3">
      <c r="A164" s="49" t="s">
        <v>102</v>
      </c>
      <c r="B164" s="145" t="s">
        <v>180</v>
      </c>
      <c r="C164" s="145" t="s">
        <v>144</v>
      </c>
      <c r="D164" s="146" t="s">
        <v>191</v>
      </c>
      <c r="E164" s="146">
        <v>240</v>
      </c>
      <c r="F164" s="201">
        <v>54700</v>
      </c>
    </row>
    <row r="165" spans="1:6" s="100" customFormat="1" ht="32.25" thickBot="1" x14ac:dyDescent="0.3">
      <c r="A165" s="152" t="s">
        <v>188</v>
      </c>
      <c r="B165" s="149" t="s">
        <v>180</v>
      </c>
      <c r="C165" s="153" t="s">
        <v>144</v>
      </c>
      <c r="D165" s="151" t="s">
        <v>130</v>
      </c>
      <c r="E165" s="151"/>
      <c r="F165" s="143">
        <f>F166</f>
        <v>567869.71</v>
      </c>
    </row>
    <row r="166" spans="1:6" s="100" customFormat="1" ht="63.75" thickBot="1" x14ac:dyDescent="0.3">
      <c r="A166" s="148" t="s">
        <v>101</v>
      </c>
      <c r="B166" s="178" t="s">
        <v>180</v>
      </c>
      <c r="C166" s="149" t="s">
        <v>144</v>
      </c>
      <c r="D166" s="150" t="s">
        <v>130</v>
      </c>
      <c r="E166" s="151">
        <v>200</v>
      </c>
      <c r="F166" s="143">
        <f>F167</f>
        <v>567869.71</v>
      </c>
    </row>
    <row r="167" spans="1:6" s="100" customFormat="1" ht="63.75" thickBot="1" x14ac:dyDescent="0.3">
      <c r="A167" s="175" t="s">
        <v>313</v>
      </c>
      <c r="B167" s="149" t="s">
        <v>180</v>
      </c>
      <c r="C167" s="177" t="s">
        <v>144</v>
      </c>
      <c r="D167" s="173" t="s">
        <v>130</v>
      </c>
      <c r="E167" s="174">
        <v>240</v>
      </c>
      <c r="F167" s="202">
        <v>567869.71</v>
      </c>
    </row>
    <row r="168" spans="1:6" s="100" customFormat="1" ht="48" thickBot="1" x14ac:dyDescent="0.3">
      <c r="A168" s="148" t="s">
        <v>339</v>
      </c>
      <c r="B168" s="149" t="s">
        <v>180</v>
      </c>
      <c r="C168" s="149" t="s">
        <v>144</v>
      </c>
      <c r="D168" s="151" t="s">
        <v>340</v>
      </c>
      <c r="E168" s="151"/>
      <c r="F168" s="179">
        <f>F169</f>
        <v>4610000</v>
      </c>
    </row>
    <row r="169" spans="1:6" s="100" customFormat="1" ht="63.75" thickBot="1" x14ac:dyDescent="0.3">
      <c r="A169" s="152" t="s">
        <v>101</v>
      </c>
      <c r="B169" s="149" t="s">
        <v>180</v>
      </c>
      <c r="C169" s="153" t="s">
        <v>144</v>
      </c>
      <c r="D169" s="151" t="s">
        <v>340</v>
      </c>
      <c r="E169" s="150">
        <v>200</v>
      </c>
      <c r="F169" s="179">
        <f>F170</f>
        <v>4610000</v>
      </c>
    </row>
    <row r="170" spans="1:6" s="100" customFormat="1" ht="63.75" thickBot="1" x14ac:dyDescent="0.3">
      <c r="A170" s="152" t="s">
        <v>313</v>
      </c>
      <c r="B170" s="149" t="s">
        <v>180</v>
      </c>
      <c r="C170" s="149" t="s">
        <v>144</v>
      </c>
      <c r="D170" s="150" t="s">
        <v>340</v>
      </c>
      <c r="E170" s="151">
        <v>240</v>
      </c>
      <c r="F170" s="200">
        <v>4610000</v>
      </c>
    </row>
    <row r="171" spans="1:6" s="100" customFormat="1" ht="99" customHeight="1" thickBot="1" x14ac:dyDescent="0.3">
      <c r="A171" s="190" t="s">
        <v>317</v>
      </c>
      <c r="B171" s="149" t="s">
        <v>180</v>
      </c>
      <c r="C171" s="153" t="s">
        <v>144</v>
      </c>
      <c r="D171" s="151" t="s">
        <v>316</v>
      </c>
      <c r="E171" s="150"/>
      <c r="F171" s="189">
        <f>F172</f>
        <v>1562000</v>
      </c>
    </row>
    <row r="172" spans="1:6" s="100" customFormat="1" ht="63.75" thickBot="1" x14ac:dyDescent="0.3">
      <c r="A172" s="152" t="s">
        <v>101</v>
      </c>
      <c r="B172" s="149" t="s">
        <v>180</v>
      </c>
      <c r="C172" s="153" t="s">
        <v>144</v>
      </c>
      <c r="D172" s="151" t="s">
        <v>316</v>
      </c>
      <c r="E172" s="150">
        <v>200</v>
      </c>
      <c r="F172" s="189">
        <f>F173</f>
        <v>1562000</v>
      </c>
    </row>
    <row r="173" spans="1:6" s="100" customFormat="1" ht="63.75" thickBot="1" x14ac:dyDescent="0.3">
      <c r="A173" s="152" t="s">
        <v>313</v>
      </c>
      <c r="B173" s="149" t="s">
        <v>180</v>
      </c>
      <c r="C173" s="153" t="s">
        <v>144</v>
      </c>
      <c r="D173" s="151" t="s">
        <v>316</v>
      </c>
      <c r="E173" s="150">
        <v>240</v>
      </c>
      <c r="F173" s="189">
        <v>1562000</v>
      </c>
    </row>
    <row r="174" spans="1:6" s="100" customFormat="1" ht="101.25" customHeight="1" thickBot="1" x14ac:dyDescent="0.3">
      <c r="A174" s="190" t="s">
        <v>345</v>
      </c>
      <c r="B174" s="149" t="s">
        <v>180</v>
      </c>
      <c r="C174" s="153" t="s">
        <v>144</v>
      </c>
      <c r="D174" s="151" t="s">
        <v>346</v>
      </c>
      <c r="E174" s="150"/>
      <c r="F174" s="189">
        <f>F175</f>
        <v>808441.41</v>
      </c>
    </row>
    <row r="175" spans="1:6" s="100" customFormat="1" ht="63.75" thickBot="1" x14ac:dyDescent="0.3">
      <c r="A175" s="152" t="s">
        <v>101</v>
      </c>
      <c r="B175" s="149" t="s">
        <v>180</v>
      </c>
      <c r="C175" s="153" t="s">
        <v>144</v>
      </c>
      <c r="D175" s="151" t="s">
        <v>346</v>
      </c>
      <c r="E175" s="150">
        <v>200</v>
      </c>
      <c r="F175" s="189">
        <f>F176</f>
        <v>808441.41</v>
      </c>
    </row>
    <row r="176" spans="1:6" s="100" customFormat="1" ht="63.75" thickBot="1" x14ac:dyDescent="0.3">
      <c r="A176" s="152" t="s">
        <v>313</v>
      </c>
      <c r="B176" s="149" t="s">
        <v>180</v>
      </c>
      <c r="C176" s="153" t="s">
        <v>144</v>
      </c>
      <c r="D176" s="151" t="s">
        <v>346</v>
      </c>
      <c r="E176" s="150">
        <v>240</v>
      </c>
      <c r="F176" s="189">
        <v>808441.41</v>
      </c>
    </row>
    <row r="177" spans="1:6" ht="16.5" thickBot="1" x14ac:dyDescent="0.3">
      <c r="A177" s="176" t="s">
        <v>192</v>
      </c>
      <c r="B177" s="188" t="s">
        <v>180</v>
      </c>
      <c r="C177" s="41" t="s">
        <v>146</v>
      </c>
      <c r="D177" s="42"/>
      <c r="E177" s="42"/>
      <c r="F177" s="157">
        <f>F178+F184</f>
        <v>2921225.79</v>
      </c>
    </row>
    <row r="178" spans="1:6" ht="86.25" customHeight="1" thickBot="1" x14ac:dyDescent="0.3">
      <c r="A178" s="44" t="s">
        <v>193</v>
      </c>
      <c r="B178" s="41" t="s">
        <v>180</v>
      </c>
      <c r="C178" s="41" t="s">
        <v>146</v>
      </c>
      <c r="D178" s="42" t="s">
        <v>194</v>
      </c>
      <c r="E178" s="42"/>
      <c r="F178" s="6">
        <f>F179</f>
        <v>1357264.14</v>
      </c>
    </row>
    <row r="179" spans="1:6" ht="32.25" thickBot="1" x14ac:dyDescent="0.3">
      <c r="A179" s="12" t="s">
        <v>159</v>
      </c>
      <c r="B179" s="41" t="s">
        <v>180</v>
      </c>
      <c r="C179" s="41" t="s">
        <v>146</v>
      </c>
      <c r="D179" s="42" t="s">
        <v>195</v>
      </c>
      <c r="E179" s="42"/>
      <c r="F179" s="6">
        <f>F180</f>
        <v>1357264.14</v>
      </c>
    </row>
    <row r="180" spans="1:6" ht="79.5" thickBot="1" x14ac:dyDescent="0.3">
      <c r="A180" s="44" t="s">
        <v>196</v>
      </c>
      <c r="B180" s="41" t="s">
        <v>180</v>
      </c>
      <c r="C180" s="41" t="s">
        <v>146</v>
      </c>
      <c r="D180" s="42" t="s">
        <v>197</v>
      </c>
      <c r="E180" s="42"/>
      <c r="F180" s="6">
        <f>F181</f>
        <v>1357264.14</v>
      </c>
    </row>
    <row r="181" spans="1:6" ht="63.75" thickBot="1" x14ac:dyDescent="0.3">
      <c r="A181" s="12" t="s">
        <v>102</v>
      </c>
      <c r="B181" s="41" t="s">
        <v>180</v>
      </c>
      <c r="C181" s="41" t="s">
        <v>146</v>
      </c>
      <c r="D181" s="42" t="s">
        <v>198</v>
      </c>
      <c r="E181" s="42"/>
      <c r="F181" s="6">
        <f>F182</f>
        <v>1357264.14</v>
      </c>
    </row>
    <row r="182" spans="1:6" ht="63.75" thickBot="1" x14ac:dyDescent="0.3">
      <c r="A182" s="44" t="s">
        <v>101</v>
      </c>
      <c r="B182" s="41" t="s">
        <v>180</v>
      </c>
      <c r="C182" s="41" t="s">
        <v>146</v>
      </c>
      <c r="D182" s="42" t="s">
        <v>198</v>
      </c>
      <c r="E182" s="42">
        <v>200</v>
      </c>
      <c r="F182" s="6">
        <f>F183</f>
        <v>1357264.14</v>
      </c>
    </row>
    <row r="183" spans="1:6" ht="63.75" thickBot="1" x14ac:dyDescent="0.3">
      <c r="A183" s="12" t="s">
        <v>102</v>
      </c>
      <c r="B183" s="41" t="s">
        <v>180</v>
      </c>
      <c r="C183" s="41" t="s">
        <v>146</v>
      </c>
      <c r="D183" s="42" t="s">
        <v>198</v>
      </c>
      <c r="E183" s="42">
        <v>240</v>
      </c>
      <c r="F183" s="6">
        <f>1450000-92735.86</f>
        <v>1357264.14</v>
      </c>
    </row>
    <row r="184" spans="1:6" ht="16.5" thickBot="1" x14ac:dyDescent="0.3">
      <c r="A184" s="44" t="s">
        <v>103</v>
      </c>
      <c r="B184" s="41" t="s">
        <v>180</v>
      </c>
      <c r="C184" s="41" t="s">
        <v>146</v>
      </c>
      <c r="D184" s="42" t="s">
        <v>104</v>
      </c>
      <c r="E184" s="42"/>
      <c r="F184" s="6">
        <f>F185</f>
        <v>1563961.65</v>
      </c>
    </row>
    <row r="185" spans="1:6" ht="48" thickBot="1" x14ac:dyDescent="0.3">
      <c r="A185" s="12" t="s">
        <v>105</v>
      </c>
      <c r="B185" s="41" t="s">
        <v>180</v>
      </c>
      <c r="C185" s="41" t="s">
        <v>146</v>
      </c>
      <c r="D185" s="42" t="s">
        <v>121</v>
      </c>
      <c r="E185" s="42"/>
      <c r="F185" s="6">
        <f>F186+F189+F192+F195</f>
        <v>1563961.65</v>
      </c>
    </row>
    <row r="186" spans="1:6" ht="80.25" customHeight="1" thickBot="1" x14ac:dyDescent="0.3">
      <c r="A186" s="44" t="s">
        <v>199</v>
      </c>
      <c r="B186" s="41" t="s">
        <v>180</v>
      </c>
      <c r="C186" s="41" t="s">
        <v>146</v>
      </c>
      <c r="D186" s="42" t="s">
        <v>200</v>
      </c>
      <c r="E186" s="42"/>
      <c r="F186" s="6">
        <f>F187</f>
        <v>863961.65</v>
      </c>
    </row>
    <row r="187" spans="1:6" ht="63.75" thickBot="1" x14ac:dyDescent="0.3">
      <c r="A187" s="12" t="s">
        <v>101</v>
      </c>
      <c r="B187" s="41" t="s">
        <v>180</v>
      </c>
      <c r="C187" s="41" t="s">
        <v>146</v>
      </c>
      <c r="D187" s="42" t="s">
        <v>200</v>
      </c>
      <c r="E187" s="42">
        <v>200</v>
      </c>
      <c r="F187" s="6">
        <f>F188</f>
        <v>863961.65</v>
      </c>
    </row>
    <row r="188" spans="1:6" ht="63.75" thickBot="1" x14ac:dyDescent="0.3">
      <c r="A188" s="44" t="s">
        <v>102</v>
      </c>
      <c r="B188" s="41" t="s">
        <v>180</v>
      </c>
      <c r="C188" s="41" t="s">
        <v>146</v>
      </c>
      <c r="D188" s="42" t="s">
        <v>200</v>
      </c>
      <c r="E188" s="42">
        <v>240</v>
      </c>
      <c r="F188" s="6">
        <f>1017961.65-154000</f>
        <v>863961.65</v>
      </c>
    </row>
    <row r="189" spans="1:6" ht="63.75" thickBot="1" x14ac:dyDescent="0.3">
      <c r="A189" s="12" t="s">
        <v>201</v>
      </c>
      <c r="B189" s="41" t="s">
        <v>180</v>
      </c>
      <c r="C189" s="41" t="s">
        <v>146</v>
      </c>
      <c r="D189" s="42" t="s">
        <v>202</v>
      </c>
      <c r="E189" s="42"/>
      <c r="F189" s="6">
        <f>F190</f>
        <v>320000</v>
      </c>
    </row>
    <row r="190" spans="1:6" ht="63.75" thickBot="1" x14ac:dyDescent="0.3">
      <c r="A190" s="44" t="s">
        <v>101</v>
      </c>
      <c r="B190" s="41" t="s">
        <v>180</v>
      </c>
      <c r="C190" s="41" t="s">
        <v>146</v>
      </c>
      <c r="D190" s="42" t="s">
        <v>202</v>
      </c>
      <c r="E190" s="42">
        <v>200</v>
      </c>
      <c r="F190" s="6">
        <f>F191</f>
        <v>320000</v>
      </c>
    </row>
    <row r="191" spans="1:6" ht="63.75" thickBot="1" x14ac:dyDescent="0.3">
      <c r="A191" s="12" t="s">
        <v>102</v>
      </c>
      <c r="B191" s="41" t="s">
        <v>180</v>
      </c>
      <c r="C191" s="41" t="s">
        <v>146</v>
      </c>
      <c r="D191" s="42" t="s">
        <v>202</v>
      </c>
      <c r="E191" s="42">
        <v>240</v>
      </c>
      <c r="F191" s="43">
        <f>170000+100000+50000</f>
        <v>320000</v>
      </c>
    </row>
    <row r="192" spans="1:6" s="100" customFormat="1" ht="49.5" customHeight="1" thickBot="1" x14ac:dyDescent="0.3">
      <c r="A192" s="187" t="s">
        <v>347</v>
      </c>
      <c r="B192" s="41" t="s">
        <v>180</v>
      </c>
      <c r="C192" s="41" t="s">
        <v>146</v>
      </c>
      <c r="D192" s="42" t="s">
        <v>348</v>
      </c>
      <c r="E192" s="42"/>
      <c r="F192" s="43">
        <f>F193</f>
        <v>0</v>
      </c>
    </row>
    <row r="193" spans="1:6" s="100" customFormat="1" ht="63.75" customHeight="1" thickBot="1" x14ac:dyDescent="0.3">
      <c r="A193" s="187" t="s">
        <v>101</v>
      </c>
      <c r="B193" s="41" t="s">
        <v>180</v>
      </c>
      <c r="C193" s="41" t="s">
        <v>146</v>
      </c>
      <c r="D193" s="42" t="s">
        <v>348</v>
      </c>
      <c r="E193" s="42">
        <v>200</v>
      </c>
      <c r="F193" s="43">
        <f>F194</f>
        <v>0</v>
      </c>
    </row>
    <row r="194" spans="1:6" s="100" customFormat="1" ht="63.75" thickBot="1" x14ac:dyDescent="0.3">
      <c r="A194" s="12" t="s">
        <v>102</v>
      </c>
      <c r="B194" s="41" t="s">
        <v>180</v>
      </c>
      <c r="C194" s="41" t="s">
        <v>146</v>
      </c>
      <c r="D194" s="42" t="s">
        <v>348</v>
      </c>
      <c r="E194" s="42">
        <v>240</v>
      </c>
      <c r="F194" s="43">
        <v>0</v>
      </c>
    </row>
    <row r="195" spans="1:6" s="100" customFormat="1" ht="97.5" customHeight="1" thickBot="1" x14ac:dyDescent="0.3">
      <c r="A195" s="187" t="s">
        <v>317</v>
      </c>
      <c r="B195" s="41" t="s">
        <v>180</v>
      </c>
      <c r="C195" s="41" t="s">
        <v>146</v>
      </c>
      <c r="D195" s="42" t="s">
        <v>316</v>
      </c>
      <c r="E195" s="42"/>
      <c r="F195" s="43">
        <f>F196</f>
        <v>380000</v>
      </c>
    </row>
    <row r="196" spans="1:6" s="100" customFormat="1" ht="63.75" thickBot="1" x14ac:dyDescent="0.3">
      <c r="A196" s="12" t="s">
        <v>101</v>
      </c>
      <c r="B196" s="41" t="s">
        <v>180</v>
      </c>
      <c r="C196" s="41" t="s">
        <v>146</v>
      </c>
      <c r="D196" s="42" t="s">
        <v>316</v>
      </c>
      <c r="E196" s="42">
        <v>200</v>
      </c>
      <c r="F196" s="43">
        <f>F197</f>
        <v>380000</v>
      </c>
    </row>
    <row r="197" spans="1:6" s="100" customFormat="1" ht="63.75" thickBot="1" x14ac:dyDescent="0.3">
      <c r="A197" s="12" t="s">
        <v>102</v>
      </c>
      <c r="B197" s="41" t="s">
        <v>180</v>
      </c>
      <c r="C197" s="41" t="s">
        <v>146</v>
      </c>
      <c r="D197" s="42" t="s">
        <v>316</v>
      </c>
      <c r="E197" s="42">
        <v>240</v>
      </c>
      <c r="F197" s="43">
        <v>380000</v>
      </c>
    </row>
    <row r="198" spans="1:6" s="100" customFormat="1" ht="16.5" thickBot="1" x14ac:dyDescent="0.3">
      <c r="A198" s="12" t="s">
        <v>103</v>
      </c>
      <c r="B198" s="41" t="s">
        <v>180</v>
      </c>
      <c r="C198" s="41" t="s">
        <v>180</v>
      </c>
      <c r="D198" s="42" t="s">
        <v>104</v>
      </c>
      <c r="E198" s="42"/>
      <c r="F198" s="43">
        <f>F199</f>
        <v>0</v>
      </c>
    </row>
    <row r="199" spans="1:6" s="100" customFormat="1" ht="48" thickBot="1" x14ac:dyDescent="0.3">
      <c r="A199" s="12" t="s">
        <v>105</v>
      </c>
      <c r="B199" s="41" t="s">
        <v>180</v>
      </c>
      <c r="C199" s="41" t="s">
        <v>180</v>
      </c>
      <c r="D199" s="42" t="s">
        <v>121</v>
      </c>
      <c r="E199" s="42"/>
      <c r="F199" s="43">
        <f>F200</f>
        <v>0</v>
      </c>
    </row>
    <row r="200" spans="1:6" s="100" customFormat="1" ht="48" thickBot="1" x14ac:dyDescent="0.3">
      <c r="A200" s="12" t="s">
        <v>314</v>
      </c>
      <c r="B200" s="41" t="s">
        <v>180</v>
      </c>
      <c r="C200" s="41" t="s">
        <v>180</v>
      </c>
      <c r="D200" s="42" t="s">
        <v>191</v>
      </c>
      <c r="E200" s="42"/>
      <c r="F200" s="43">
        <f>F201</f>
        <v>0</v>
      </c>
    </row>
    <row r="201" spans="1:6" s="100" customFormat="1" ht="32.25" thickBot="1" x14ac:dyDescent="0.3">
      <c r="A201" s="12" t="s">
        <v>190</v>
      </c>
      <c r="B201" s="41" t="s">
        <v>180</v>
      </c>
      <c r="C201" s="41" t="s">
        <v>180</v>
      </c>
      <c r="D201" s="42" t="s">
        <v>191</v>
      </c>
      <c r="E201" s="42"/>
      <c r="F201" s="43">
        <f>F202</f>
        <v>0</v>
      </c>
    </row>
    <row r="202" spans="1:6" s="100" customFormat="1" ht="63.75" thickBot="1" x14ac:dyDescent="0.3">
      <c r="A202" s="12" t="s">
        <v>101</v>
      </c>
      <c r="B202" s="41" t="s">
        <v>180</v>
      </c>
      <c r="C202" s="41" t="s">
        <v>180</v>
      </c>
      <c r="D202" s="42" t="s">
        <v>191</v>
      </c>
      <c r="E202" s="42">
        <v>200</v>
      </c>
      <c r="F202" s="43">
        <f>F203</f>
        <v>0</v>
      </c>
    </row>
    <row r="203" spans="1:6" s="100" customFormat="1" ht="63.75" thickBot="1" x14ac:dyDescent="0.3">
      <c r="A203" s="12" t="s">
        <v>102</v>
      </c>
      <c r="B203" s="41" t="s">
        <v>180</v>
      </c>
      <c r="C203" s="41" t="s">
        <v>180</v>
      </c>
      <c r="D203" s="42" t="s">
        <v>191</v>
      </c>
      <c r="E203" s="42">
        <v>240</v>
      </c>
      <c r="F203" s="43">
        <v>0</v>
      </c>
    </row>
    <row r="204" spans="1:6" s="100" customFormat="1" ht="16.5" thickBot="1" x14ac:dyDescent="0.3">
      <c r="A204" s="45" t="s">
        <v>349</v>
      </c>
      <c r="B204" s="33" t="s">
        <v>118</v>
      </c>
      <c r="C204" s="33"/>
      <c r="D204" s="34"/>
      <c r="E204" s="34"/>
      <c r="F204" s="171">
        <f t="shared" ref="F204:F209" si="1">F205</f>
        <v>350000</v>
      </c>
    </row>
    <row r="205" spans="1:6" s="100" customFormat="1" ht="32.25" thickBot="1" x14ac:dyDescent="0.3">
      <c r="A205" s="12" t="s">
        <v>350</v>
      </c>
      <c r="B205" s="41" t="s">
        <v>118</v>
      </c>
      <c r="C205" s="41" t="s">
        <v>180</v>
      </c>
      <c r="D205" s="42"/>
      <c r="E205" s="42"/>
      <c r="F205" s="43">
        <f t="shared" si="1"/>
        <v>350000</v>
      </c>
    </row>
    <row r="206" spans="1:6" s="100" customFormat="1" ht="16.5" thickBot="1" x14ac:dyDescent="0.3">
      <c r="A206" s="12" t="s">
        <v>103</v>
      </c>
      <c r="B206" s="41" t="s">
        <v>118</v>
      </c>
      <c r="C206" s="41" t="s">
        <v>180</v>
      </c>
      <c r="D206" s="42" t="s">
        <v>104</v>
      </c>
      <c r="E206" s="42"/>
      <c r="F206" s="43">
        <f t="shared" si="1"/>
        <v>350000</v>
      </c>
    </row>
    <row r="207" spans="1:6" s="100" customFormat="1" ht="16.5" thickBot="1" x14ac:dyDescent="0.3">
      <c r="A207" s="12" t="s">
        <v>337</v>
      </c>
      <c r="B207" s="41" t="s">
        <v>118</v>
      </c>
      <c r="C207" s="41" t="s">
        <v>180</v>
      </c>
      <c r="D207" s="42" t="s">
        <v>121</v>
      </c>
      <c r="E207" s="42"/>
      <c r="F207" s="43">
        <f t="shared" si="1"/>
        <v>350000</v>
      </c>
    </row>
    <row r="208" spans="1:6" s="100" customFormat="1" ht="174" thickBot="1" x14ac:dyDescent="0.3">
      <c r="A208" s="12" t="s">
        <v>351</v>
      </c>
      <c r="B208" s="41" t="s">
        <v>118</v>
      </c>
      <c r="C208" s="41" t="s">
        <v>180</v>
      </c>
      <c r="D208" s="42" t="s">
        <v>352</v>
      </c>
      <c r="E208" s="42"/>
      <c r="F208" s="43">
        <f t="shared" si="1"/>
        <v>350000</v>
      </c>
    </row>
    <row r="209" spans="1:11" s="100" customFormat="1" ht="63.75" thickBot="1" x14ac:dyDescent="0.3">
      <c r="A209" s="12" t="s">
        <v>101</v>
      </c>
      <c r="B209" s="41" t="s">
        <v>118</v>
      </c>
      <c r="C209" s="41" t="s">
        <v>180</v>
      </c>
      <c r="D209" s="42" t="s">
        <v>352</v>
      </c>
      <c r="E209" s="42">
        <v>200</v>
      </c>
      <c r="F209" s="43">
        <f t="shared" si="1"/>
        <v>350000</v>
      </c>
    </row>
    <row r="210" spans="1:11" s="100" customFormat="1" ht="63.75" thickBot="1" x14ac:dyDescent="0.3">
      <c r="A210" s="12" t="s">
        <v>102</v>
      </c>
      <c r="B210" s="41" t="s">
        <v>118</v>
      </c>
      <c r="C210" s="41" t="s">
        <v>180</v>
      </c>
      <c r="D210" s="42" t="s">
        <v>352</v>
      </c>
      <c r="E210" s="42">
        <v>240</v>
      </c>
      <c r="F210" s="43">
        <v>350000</v>
      </c>
    </row>
    <row r="211" spans="1:11" ht="18" customHeight="1" thickBot="1" x14ac:dyDescent="0.3">
      <c r="A211" s="32" t="s">
        <v>203</v>
      </c>
      <c r="B211" s="33" t="s">
        <v>204</v>
      </c>
      <c r="C211" s="33"/>
      <c r="D211" s="34"/>
      <c r="E211" s="34"/>
      <c r="F211" s="171">
        <f>F212</f>
        <v>10842828.079999998</v>
      </c>
    </row>
    <row r="212" spans="1:11" ht="16.5" thickBot="1" x14ac:dyDescent="0.3">
      <c r="A212" s="12" t="s">
        <v>205</v>
      </c>
      <c r="B212" s="41" t="s">
        <v>204</v>
      </c>
      <c r="C212" s="41" t="s">
        <v>84</v>
      </c>
      <c r="D212" s="42"/>
      <c r="E212" s="42"/>
      <c r="F212" s="6">
        <f>F213+F228+F248+F224</f>
        <v>10842828.079999998</v>
      </c>
    </row>
    <row r="213" spans="1:11" ht="84" customHeight="1" thickBot="1" x14ac:dyDescent="0.3">
      <c r="A213" s="44" t="s">
        <v>206</v>
      </c>
      <c r="B213" s="41" t="s">
        <v>204</v>
      </c>
      <c r="C213" s="41" t="s">
        <v>84</v>
      </c>
      <c r="D213" s="42" t="s">
        <v>207</v>
      </c>
      <c r="E213" s="42"/>
      <c r="F213" s="6">
        <f>F214</f>
        <v>5274243.4400000004</v>
      </c>
    </row>
    <row r="214" spans="1:11" ht="32.25" thickBot="1" x14ac:dyDescent="0.3">
      <c r="A214" s="12" t="s">
        <v>159</v>
      </c>
      <c r="B214" s="41" t="s">
        <v>204</v>
      </c>
      <c r="C214" s="41" t="s">
        <v>84</v>
      </c>
      <c r="D214" s="42" t="s">
        <v>208</v>
      </c>
      <c r="E214" s="42"/>
      <c r="F214" s="6">
        <f>F215+F236</f>
        <v>5274243.4400000004</v>
      </c>
    </row>
    <row r="215" spans="1:11" ht="95.25" thickBot="1" x14ac:dyDescent="0.3">
      <c r="A215" s="44" t="s">
        <v>209</v>
      </c>
      <c r="B215" s="41" t="s">
        <v>204</v>
      </c>
      <c r="C215" s="41" t="s">
        <v>84</v>
      </c>
      <c r="D215" s="42" t="s">
        <v>210</v>
      </c>
      <c r="E215" s="42"/>
      <c r="F215" s="43">
        <f>F216+F221</f>
        <v>4143089.16</v>
      </c>
    </row>
    <row r="216" spans="1:11" ht="48" thickBot="1" x14ac:dyDescent="0.3">
      <c r="A216" s="12" t="s">
        <v>211</v>
      </c>
      <c r="B216" s="41" t="s">
        <v>204</v>
      </c>
      <c r="C216" s="41" t="s">
        <v>84</v>
      </c>
      <c r="D216" s="42" t="s">
        <v>212</v>
      </c>
      <c r="E216" s="42"/>
      <c r="F216" s="6">
        <f>F217+F219</f>
        <v>3886511.6100000003</v>
      </c>
    </row>
    <row r="217" spans="1:11" ht="149.25" customHeight="1" thickBot="1" x14ac:dyDescent="0.3">
      <c r="A217" s="44" t="s">
        <v>93</v>
      </c>
      <c r="B217" s="41" t="s">
        <v>204</v>
      </c>
      <c r="C217" s="41" t="s">
        <v>84</v>
      </c>
      <c r="D217" s="42" t="s">
        <v>213</v>
      </c>
      <c r="E217" s="42">
        <v>100</v>
      </c>
      <c r="F217" s="43">
        <f>F218</f>
        <v>2283572.89</v>
      </c>
    </row>
    <row r="218" spans="1:11" ht="48" thickBot="1" x14ac:dyDescent="0.3">
      <c r="A218" s="12" t="s">
        <v>214</v>
      </c>
      <c r="B218" s="41" t="s">
        <v>204</v>
      </c>
      <c r="C218" s="41" t="s">
        <v>84</v>
      </c>
      <c r="D218" s="42" t="s">
        <v>213</v>
      </c>
      <c r="E218" s="42">
        <v>110</v>
      </c>
      <c r="F218" s="157">
        <v>2283572.89</v>
      </c>
    </row>
    <row r="219" spans="1:11" ht="63.75" thickBot="1" x14ac:dyDescent="0.3">
      <c r="A219" s="44" t="s">
        <v>101</v>
      </c>
      <c r="B219" s="41" t="s">
        <v>204</v>
      </c>
      <c r="C219" s="41" t="s">
        <v>84</v>
      </c>
      <c r="D219" s="42" t="s">
        <v>213</v>
      </c>
      <c r="E219" s="42">
        <v>200</v>
      </c>
      <c r="F219" s="157">
        <f>F220</f>
        <v>1602938.7200000002</v>
      </c>
    </row>
    <row r="220" spans="1:11" ht="63.75" thickBot="1" x14ac:dyDescent="0.3">
      <c r="A220" s="44" t="s">
        <v>102</v>
      </c>
      <c r="B220" s="41" t="s">
        <v>204</v>
      </c>
      <c r="C220" s="41" t="s">
        <v>84</v>
      </c>
      <c r="D220" s="42" t="s">
        <v>213</v>
      </c>
      <c r="E220" s="42">
        <v>240</v>
      </c>
      <c r="F220" s="157">
        <f>1811994.37+103000-312055.65</f>
        <v>1602938.7200000002</v>
      </c>
    </row>
    <row r="221" spans="1:11" ht="101.25" customHeight="1" thickBot="1" x14ac:dyDescent="0.3">
      <c r="A221" s="44" t="s">
        <v>215</v>
      </c>
      <c r="B221" s="41" t="s">
        <v>204</v>
      </c>
      <c r="C221" s="41" t="s">
        <v>84</v>
      </c>
      <c r="D221" s="42" t="s">
        <v>216</v>
      </c>
      <c r="E221" s="42"/>
      <c r="F221" s="6">
        <f>F222</f>
        <v>256577.55</v>
      </c>
    </row>
    <row r="222" spans="1:11" ht="149.25" customHeight="1" thickBot="1" x14ac:dyDescent="0.3">
      <c r="A222" s="44" t="s">
        <v>93</v>
      </c>
      <c r="B222" s="41" t="s">
        <v>204</v>
      </c>
      <c r="C222" s="41" t="s">
        <v>84</v>
      </c>
      <c r="D222" s="42" t="s">
        <v>217</v>
      </c>
      <c r="E222" s="42">
        <v>100</v>
      </c>
      <c r="F222" s="43">
        <f>F223</f>
        <v>256577.55</v>
      </c>
    </row>
    <row r="223" spans="1:11" ht="33" customHeight="1" thickBot="1" x14ac:dyDescent="0.3">
      <c r="A223" s="44" t="s">
        <v>214</v>
      </c>
      <c r="B223" s="145" t="s">
        <v>204</v>
      </c>
      <c r="C223" s="41" t="s">
        <v>84</v>
      </c>
      <c r="D223" s="42" t="s">
        <v>217</v>
      </c>
      <c r="E223" s="42">
        <v>110</v>
      </c>
      <c r="F223" s="6">
        <v>256577.55</v>
      </c>
      <c r="K223" s="168"/>
    </row>
    <row r="224" spans="1:11" s="100" customFormat="1" ht="33" customHeight="1" thickBot="1" x14ac:dyDescent="0.3">
      <c r="A224" s="176" t="s">
        <v>119</v>
      </c>
      <c r="B224" s="149" t="s">
        <v>204</v>
      </c>
      <c r="C224" s="41" t="s">
        <v>84</v>
      </c>
      <c r="D224" s="42" t="s">
        <v>104</v>
      </c>
      <c r="E224" s="42"/>
      <c r="F224" s="6">
        <f>F225</f>
        <v>270000</v>
      </c>
      <c r="K224" s="214"/>
    </row>
    <row r="225" spans="1:11" s="100" customFormat="1" ht="33" customHeight="1" thickBot="1" x14ac:dyDescent="0.3">
      <c r="A225" s="207" t="s">
        <v>332</v>
      </c>
      <c r="B225" s="145" t="s">
        <v>204</v>
      </c>
      <c r="C225" s="41" t="s">
        <v>84</v>
      </c>
      <c r="D225" s="42" t="s">
        <v>121</v>
      </c>
      <c r="E225" s="42"/>
      <c r="F225" s="6">
        <f>F226</f>
        <v>270000</v>
      </c>
      <c r="K225" s="214"/>
    </row>
    <row r="226" spans="1:11" s="100" customFormat="1" ht="33" customHeight="1" thickBot="1" x14ac:dyDescent="0.3">
      <c r="A226" s="176" t="s">
        <v>101</v>
      </c>
      <c r="B226" s="149" t="s">
        <v>204</v>
      </c>
      <c r="C226" s="41" t="s">
        <v>84</v>
      </c>
      <c r="D226" s="42" t="s">
        <v>353</v>
      </c>
      <c r="E226" s="42">
        <v>200</v>
      </c>
      <c r="F226" s="6">
        <f>F227</f>
        <v>270000</v>
      </c>
      <c r="K226" s="214"/>
    </row>
    <row r="227" spans="1:11" s="100" customFormat="1" ht="71.25" customHeight="1" thickBot="1" x14ac:dyDescent="0.3">
      <c r="A227" s="176" t="s">
        <v>102</v>
      </c>
      <c r="B227" s="149" t="s">
        <v>204</v>
      </c>
      <c r="C227" s="41" t="s">
        <v>84</v>
      </c>
      <c r="D227" s="42" t="s">
        <v>353</v>
      </c>
      <c r="E227" s="42">
        <v>240</v>
      </c>
      <c r="F227" s="6">
        <v>270000</v>
      </c>
      <c r="K227" s="214"/>
    </row>
    <row r="228" spans="1:11" s="100" customFormat="1" ht="33" customHeight="1" thickBot="1" x14ac:dyDescent="0.3">
      <c r="A228" s="162" t="s">
        <v>119</v>
      </c>
      <c r="B228" s="145" t="s">
        <v>204</v>
      </c>
      <c r="C228" s="41" t="s">
        <v>84</v>
      </c>
      <c r="D228" s="42" t="s">
        <v>104</v>
      </c>
      <c r="E228" s="42"/>
      <c r="F228" s="6">
        <f>F229</f>
        <v>4592871.5999999996</v>
      </c>
    </row>
    <row r="229" spans="1:11" s="100" customFormat="1" ht="45" customHeight="1" thickBot="1" x14ac:dyDescent="0.3">
      <c r="A229" s="167" t="s">
        <v>332</v>
      </c>
      <c r="B229" s="149" t="s">
        <v>204</v>
      </c>
      <c r="C229" s="41" t="s">
        <v>84</v>
      </c>
      <c r="D229" s="42" t="s">
        <v>121</v>
      </c>
      <c r="E229" s="42"/>
      <c r="F229" s="6">
        <f>F231+F235+F232+F234</f>
        <v>4592871.5999999996</v>
      </c>
    </row>
    <row r="230" spans="1:11" s="100" customFormat="1" ht="145.5" customHeight="1" thickBot="1" x14ac:dyDescent="0.3">
      <c r="A230" s="170" t="s">
        <v>93</v>
      </c>
      <c r="B230" s="149" t="s">
        <v>204</v>
      </c>
      <c r="C230" s="41" t="s">
        <v>84</v>
      </c>
      <c r="D230" s="42" t="s">
        <v>316</v>
      </c>
      <c r="E230" s="42">
        <v>100</v>
      </c>
      <c r="F230" s="43">
        <f>F231</f>
        <v>2304258.11</v>
      </c>
    </row>
    <row r="231" spans="1:11" s="100" customFormat="1" ht="36.75" customHeight="1" thickBot="1" x14ac:dyDescent="0.3">
      <c r="A231" s="162" t="s">
        <v>214</v>
      </c>
      <c r="B231" s="41" t="s">
        <v>204</v>
      </c>
      <c r="C231" s="41" t="s">
        <v>84</v>
      </c>
      <c r="D231" s="42" t="s">
        <v>316</v>
      </c>
      <c r="E231" s="42">
        <v>110</v>
      </c>
      <c r="F231" s="6">
        <f>2154258.11+150000</f>
        <v>2304258.11</v>
      </c>
    </row>
    <row r="232" spans="1:11" s="100" customFormat="1" ht="65.25" customHeight="1" thickBot="1" x14ac:dyDescent="0.3">
      <c r="A232" s="207" t="s">
        <v>101</v>
      </c>
      <c r="B232" s="41" t="s">
        <v>204</v>
      </c>
      <c r="C232" s="41" t="s">
        <v>84</v>
      </c>
      <c r="D232" s="42" t="s">
        <v>316</v>
      </c>
      <c r="E232" s="42">
        <v>200</v>
      </c>
      <c r="F232" s="6">
        <f>F233</f>
        <v>1400000</v>
      </c>
    </row>
    <row r="233" spans="1:11" s="100" customFormat="1" ht="62.25" customHeight="1" thickBot="1" x14ac:dyDescent="0.3">
      <c r="A233" s="207" t="s">
        <v>102</v>
      </c>
      <c r="B233" s="41" t="s">
        <v>204</v>
      </c>
      <c r="C233" s="41" t="s">
        <v>84</v>
      </c>
      <c r="D233" s="42" t="s">
        <v>316</v>
      </c>
      <c r="E233" s="42">
        <v>240</v>
      </c>
      <c r="F233" s="6">
        <v>1400000</v>
      </c>
    </row>
    <row r="234" spans="1:11" s="100" customFormat="1" ht="34.5" customHeight="1" thickBot="1" x14ac:dyDescent="0.3">
      <c r="A234" s="207" t="s">
        <v>344</v>
      </c>
      <c r="B234" s="41" t="s">
        <v>204</v>
      </c>
      <c r="C234" s="41" t="s">
        <v>84</v>
      </c>
      <c r="D234" s="42" t="s">
        <v>316</v>
      </c>
      <c r="E234" s="42">
        <v>830</v>
      </c>
      <c r="F234" s="6">
        <v>502640.5</v>
      </c>
    </row>
    <row r="235" spans="1:11" s="100" customFormat="1" ht="33" customHeight="1" thickBot="1" x14ac:dyDescent="0.3">
      <c r="A235" s="162" t="s">
        <v>331</v>
      </c>
      <c r="B235" s="41" t="s">
        <v>204</v>
      </c>
      <c r="C235" s="41" t="s">
        <v>84</v>
      </c>
      <c r="D235" s="42" t="s">
        <v>316</v>
      </c>
      <c r="E235" s="42">
        <v>850</v>
      </c>
      <c r="F235" s="6">
        <v>385972.99</v>
      </c>
    </row>
    <row r="236" spans="1:11" ht="95.25" thickBot="1" x14ac:dyDescent="0.3">
      <c r="A236" s="12" t="s">
        <v>218</v>
      </c>
      <c r="B236" s="41" t="s">
        <v>204</v>
      </c>
      <c r="C236" s="41" t="s">
        <v>84</v>
      </c>
      <c r="D236" s="42" t="s">
        <v>219</v>
      </c>
      <c r="E236" s="42"/>
      <c r="F236" s="43">
        <f>F237+F242+F245</f>
        <v>1131154.28</v>
      </c>
    </row>
    <row r="237" spans="1:11" ht="63.75" thickBot="1" x14ac:dyDescent="0.3">
      <c r="A237" s="44" t="s">
        <v>220</v>
      </c>
      <c r="B237" s="41" t="s">
        <v>204</v>
      </c>
      <c r="C237" s="41" t="s">
        <v>84</v>
      </c>
      <c r="D237" s="42" t="s">
        <v>221</v>
      </c>
      <c r="E237" s="42"/>
      <c r="F237" s="6">
        <f>F238+F240</f>
        <v>1016561.2</v>
      </c>
    </row>
    <row r="238" spans="1:11" ht="145.5" customHeight="1" thickBot="1" x14ac:dyDescent="0.3">
      <c r="A238" s="44" t="s">
        <v>93</v>
      </c>
      <c r="B238" s="41" t="s">
        <v>204</v>
      </c>
      <c r="C238" s="41" t="s">
        <v>84</v>
      </c>
      <c r="D238" s="42" t="s">
        <v>221</v>
      </c>
      <c r="E238" s="42">
        <v>100</v>
      </c>
      <c r="F238" s="43">
        <f>F239</f>
        <v>776376.36</v>
      </c>
    </row>
    <row r="239" spans="1:11" ht="48" thickBot="1" x14ac:dyDescent="0.3">
      <c r="A239" s="12" t="s">
        <v>214</v>
      </c>
      <c r="B239" s="41" t="s">
        <v>204</v>
      </c>
      <c r="C239" s="41" t="s">
        <v>84</v>
      </c>
      <c r="D239" s="42" t="s">
        <v>221</v>
      </c>
      <c r="E239" s="42">
        <v>110</v>
      </c>
      <c r="F239" s="157">
        <f>663451.58+112000+924.78</f>
        <v>776376.36</v>
      </c>
    </row>
    <row r="240" spans="1:11" ht="63.75" thickBot="1" x14ac:dyDescent="0.3">
      <c r="A240" s="44" t="s">
        <v>101</v>
      </c>
      <c r="B240" s="41" t="s">
        <v>204</v>
      </c>
      <c r="C240" s="41" t="s">
        <v>84</v>
      </c>
      <c r="D240" s="42" t="s">
        <v>221</v>
      </c>
      <c r="E240" s="42">
        <v>200</v>
      </c>
      <c r="F240" s="6">
        <f>F241</f>
        <v>240184.84</v>
      </c>
    </row>
    <row r="241" spans="1:6" ht="63.75" thickBot="1" x14ac:dyDescent="0.3">
      <c r="A241" s="44" t="s">
        <v>102</v>
      </c>
      <c r="B241" s="41" t="s">
        <v>204</v>
      </c>
      <c r="C241" s="41" t="s">
        <v>84</v>
      </c>
      <c r="D241" s="42" t="s">
        <v>221</v>
      </c>
      <c r="E241" s="42">
        <v>240</v>
      </c>
      <c r="F241" s="6">
        <f>127500.37+112684.47</f>
        <v>240184.84</v>
      </c>
    </row>
    <row r="242" spans="1:6" ht="158.25" thickBot="1" x14ac:dyDescent="0.3">
      <c r="A242" s="44" t="s">
        <v>222</v>
      </c>
      <c r="B242" s="41" t="s">
        <v>204</v>
      </c>
      <c r="C242" s="41" t="s">
        <v>84</v>
      </c>
      <c r="D242" s="42" t="s">
        <v>223</v>
      </c>
      <c r="E242" s="42"/>
      <c r="F242" s="6">
        <f>F243</f>
        <v>18376.5</v>
      </c>
    </row>
    <row r="243" spans="1:6" ht="32.25" thickBot="1" x14ac:dyDescent="0.3">
      <c r="A243" s="12" t="s">
        <v>141</v>
      </c>
      <c r="B243" s="41" t="s">
        <v>204</v>
      </c>
      <c r="C243" s="41" t="s">
        <v>84</v>
      </c>
      <c r="D243" s="42" t="s">
        <v>223</v>
      </c>
      <c r="E243" s="42">
        <v>300</v>
      </c>
      <c r="F243" s="6">
        <f>F244</f>
        <v>18376.5</v>
      </c>
    </row>
    <row r="244" spans="1:6" ht="63.75" thickBot="1" x14ac:dyDescent="0.3">
      <c r="A244" s="44" t="s">
        <v>224</v>
      </c>
      <c r="B244" s="41" t="s">
        <v>204</v>
      </c>
      <c r="C244" s="41" t="s">
        <v>84</v>
      </c>
      <c r="D244" s="42" t="s">
        <v>223</v>
      </c>
      <c r="E244" s="42">
        <v>320</v>
      </c>
      <c r="F244" s="6">
        <v>18376.5</v>
      </c>
    </row>
    <row r="245" spans="1:6" ht="95.25" thickBot="1" x14ac:dyDescent="0.3">
      <c r="A245" s="44" t="s">
        <v>215</v>
      </c>
      <c r="B245" s="41" t="s">
        <v>204</v>
      </c>
      <c r="C245" s="41" t="s">
        <v>84</v>
      </c>
      <c r="D245" s="42" t="s">
        <v>225</v>
      </c>
      <c r="E245" s="42"/>
      <c r="F245" s="6">
        <f>F246</f>
        <v>96216.58</v>
      </c>
    </row>
    <row r="246" spans="1:6" ht="145.5" customHeight="1" thickBot="1" x14ac:dyDescent="0.3">
      <c r="A246" s="44" t="s">
        <v>93</v>
      </c>
      <c r="B246" s="41" t="s">
        <v>204</v>
      </c>
      <c r="C246" s="41" t="s">
        <v>84</v>
      </c>
      <c r="D246" s="42" t="s">
        <v>225</v>
      </c>
      <c r="E246" s="42">
        <v>100</v>
      </c>
      <c r="F246" s="43">
        <f>F247</f>
        <v>96216.58</v>
      </c>
    </row>
    <row r="247" spans="1:6" ht="48" thickBot="1" x14ac:dyDescent="0.3">
      <c r="A247" s="44" t="s">
        <v>214</v>
      </c>
      <c r="B247" s="41" t="s">
        <v>204</v>
      </c>
      <c r="C247" s="41" t="s">
        <v>84</v>
      </c>
      <c r="D247" s="42" t="s">
        <v>225</v>
      </c>
      <c r="E247" s="42">
        <v>110</v>
      </c>
      <c r="F247" s="6">
        <v>96216.58</v>
      </c>
    </row>
    <row r="248" spans="1:6" s="100" customFormat="1" ht="16.5" thickBot="1" x14ac:dyDescent="0.3">
      <c r="A248" s="162" t="s">
        <v>119</v>
      </c>
      <c r="B248" s="41" t="s">
        <v>204</v>
      </c>
      <c r="C248" s="41" t="s">
        <v>84</v>
      </c>
      <c r="D248" s="42" t="s">
        <v>104</v>
      </c>
      <c r="E248" s="42"/>
      <c r="F248" s="6">
        <f>F249</f>
        <v>705713.04</v>
      </c>
    </row>
    <row r="249" spans="1:6" s="100" customFormat="1" ht="48" thickBot="1" x14ac:dyDescent="0.3">
      <c r="A249" s="162" t="s">
        <v>332</v>
      </c>
      <c r="B249" s="41" t="s">
        <v>333</v>
      </c>
      <c r="C249" s="41" t="s">
        <v>84</v>
      </c>
      <c r="D249" s="42" t="s">
        <v>121</v>
      </c>
      <c r="E249" s="42"/>
      <c r="F249" s="6">
        <f>F251+F252</f>
        <v>705713.04</v>
      </c>
    </row>
    <row r="250" spans="1:6" s="100" customFormat="1" ht="142.5" thickBot="1" x14ac:dyDescent="0.3">
      <c r="A250" s="169" t="s">
        <v>93</v>
      </c>
      <c r="B250" s="41" t="s">
        <v>204</v>
      </c>
      <c r="C250" s="41" t="s">
        <v>84</v>
      </c>
      <c r="D250" s="42" t="s">
        <v>316</v>
      </c>
      <c r="E250" s="42">
        <v>100</v>
      </c>
      <c r="F250" s="43">
        <f>F251</f>
        <v>704540.76</v>
      </c>
    </row>
    <row r="251" spans="1:6" s="100" customFormat="1" ht="48" thickBot="1" x14ac:dyDescent="0.3">
      <c r="A251" s="169" t="s">
        <v>214</v>
      </c>
      <c r="B251" s="41" t="s">
        <v>204</v>
      </c>
      <c r="C251" s="41" t="s">
        <v>84</v>
      </c>
      <c r="D251" s="42" t="s">
        <v>316</v>
      </c>
      <c r="E251" s="42">
        <v>110</v>
      </c>
      <c r="F251" s="6">
        <f>510540.76+194000</f>
        <v>704540.76</v>
      </c>
    </row>
    <row r="252" spans="1:6" s="100" customFormat="1" ht="32.25" thickBot="1" x14ac:dyDescent="0.3">
      <c r="A252" s="162" t="s">
        <v>331</v>
      </c>
      <c r="B252" s="41" t="s">
        <v>204</v>
      </c>
      <c r="C252" s="41" t="s">
        <v>84</v>
      </c>
      <c r="D252" s="42" t="s">
        <v>316</v>
      </c>
      <c r="E252" s="42">
        <v>850</v>
      </c>
      <c r="F252" s="6">
        <v>1172.28</v>
      </c>
    </row>
    <row r="253" spans="1:6" ht="16.5" thickBot="1" x14ac:dyDescent="0.3">
      <c r="A253" s="45" t="s">
        <v>226</v>
      </c>
      <c r="B253" s="33">
        <v>10</v>
      </c>
      <c r="C253" s="33"/>
      <c r="D253" s="34"/>
      <c r="E253" s="34"/>
      <c r="F253" s="35">
        <f t="shared" ref="F253:F258" si="2">F254</f>
        <v>185500</v>
      </c>
    </row>
    <row r="254" spans="1:6" ht="16.5" thickBot="1" x14ac:dyDescent="0.3">
      <c r="A254" s="44" t="s">
        <v>227</v>
      </c>
      <c r="B254" s="41">
        <v>10</v>
      </c>
      <c r="C254" s="41" t="s">
        <v>84</v>
      </c>
      <c r="D254" s="42"/>
      <c r="E254" s="42"/>
      <c r="F254" s="6">
        <f t="shared" si="2"/>
        <v>185500</v>
      </c>
    </row>
    <row r="255" spans="1:6" ht="16.5" thickBot="1" x14ac:dyDescent="0.3">
      <c r="A255" s="12" t="s">
        <v>103</v>
      </c>
      <c r="B255" s="41">
        <v>10</v>
      </c>
      <c r="C255" s="41" t="s">
        <v>84</v>
      </c>
      <c r="D255" s="42" t="s">
        <v>104</v>
      </c>
      <c r="E255" s="42"/>
      <c r="F255" s="6">
        <f t="shared" si="2"/>
        <v>185500</v>
      </c>
    </row>
    <row r="256" spans="1:6" ht="50.25" customHeight="1" thickBot="1" x14ac:dyDescent="0.3">
      <c r="A256" s="44" t="s">
        <v>105</v>
      </c>
      <c r="B256" s="41">
        <v>10</v>
      </c>
      <c r="C256" s="41" t="s">
        <v>84</v>
      </c>
      <c r="D256" s="42" t="s">
        <v>121</v>
      </c>
      <c r="E256" s="42"/>
      <c r="F256" s="6">
        <f t="shared" si="2"/>
        <v>185500</v>
      </c>
    </row>
    <row r="257" spans="1:6" ht="48" thickBot="1" x14ac:dyDescent="0.3">
      <c r="A257" s="44" t="s">
        <v>228</v>
      </c>
      <c r="B257" s="41">
        <v>10</v>
      </c>
      <c r="C257" s="41" t="s">
        <v>84</v>
      </c>
      <c r="D257" s="42" t="s">
        <v>229</v>
      </c>
      <c r="E257" s="42"/>
      <c r="F257" s="6">
        <f t="shared" si="2"/>
        <v>185500</v>
      </c>
    </row>
    <row r="258" spans="1:6" ht="32.25" thickBot="1" x14ac:dyDescent="0.3">
      <c r="A258" s="12" t="s">
        <v>141</v>
      </c>
      <c r="B258" s="41">
        <v>10</v>
      </c>
      <c r="C258" s="41" t="s">
        <v>84</v>
      </c>
      <c r="D258" s="42" t="s">
        <v>229</v>
      </c>
      <c r="E258" s="42">
        <v>300</v>
      </c>
      <c r="F258" s="6">
        <f t="shared" si="2"/>
        <v>185500</v>
      </c>
    </row>
    <row r="259" spans="1:6" ht="46.5" customHeight="1" thickBot="1" x14ac:dyDescent="0.3">
      <c r="A259" s="44" t="s">
        <v>230</v>
      </c>
      <c r="B259" s="41">
        <v>10</v>
      </c>
      <c r="C259" s="41" t="s">
        <v>84</v>
      </c>
      <c r="D259" s="42" t="s">
        <v>229</v>
      </c>
      <c r="E259" s="42">
        <v>310</v>
      </c>
      <c r="F259" s="6">
        <v>185500</v>
      </c>
    </row>
    <row r="260" spans="1:6" ht="16.5" thickBot="1" x14ac:dyDescent="0.3">
      <c r="A260" s="211" t="s">
        <v>231</v>
      </c>
      <c r="B260" s="209">
        <v>11</v>
      </c>
      <c r="C260" s="209"/>
      <c r="D260" s="210"/>
      <c r="E260" s="210"/>
      <c r="F260" s="171">
        <f>F261</f>
        <v>12515468.16</v>
      </c>
    </row>
    <row r="261" spans="1:6" ht="22.5" customHeight="1" thickBot="1" x14ac:dyDescent="0.3">
      <c r="A261" s="12" t="s">
        <v>232</v>
      </c>
      <c r="B261" s="41">
        <v>11</v>
      </c>
      <c r="C261" s="41" t="s">
        <v>84</v>
      </c>
      <c r="D261" s="42" t="s">
        <v>233</v>
      </c>
      <c r="E261" s="42"/>
      <c r="F261" s="6">
        <f>F262+F271</f>
        <v>12515468.16</v>
      </c>
    </row>
    <row r="262" spans="1:6" ht="82.5" customHeight="1" thickBot="1" x14ac:dyDescent="0.3">
      <c r="A262" s="44" t="s">
        <v>206</v>
      </c>
      <c r="B262" s="41">
        <v>11</v>
      </c>
      <c r="C262" s="41" t="s">
        <v>84</v>
      </c>
      <c r="D262" s="42" t="s">
        <v>207</v>
      </c>
      <c r="E262" s="42"/>
      <c r="F262" s="6">
        <f>F263</f>
        <v>4532369.82</v>
      </c>
    </row>
    <row r="263" spans="1:6" ht="32.25" thickBot="1" x14ac:dyDescent="0.3">
      <c r="A263" s="44" t="s">
        <v>159</v>
      </c>
      <c r="B263" s="41">
        <v>11</v>
      </c>
      <c r="C263" s="41" t="s">
        <v>84</v>
      </c>
      <c r="D263" s="42" t="s">
        <v>208</v>
      </c>
      <c r="E263" s="42"/>
      <c r="F263" s="6">
        <f>F264</f>
        <v>4532369.82</v>
      </c>
    </row>
    <row r="264" spans="1:6" ht="63.75" thickBot="1" x14ac:dyDescent="0.3">
      <c r="A264" s="44" t="s">
        <v>234</v>
      </c>
      <c r="B264" s="41">
        <v>11</v>
      </c>
      <c r="C264" s="41" t="s">
        <v>84</v>
      </c>
      <c r="D264" s="42" t="s">
        <v>235</v>
      </c>
      <c r="E264" s="42"/>
      <c r="F264" s="6">
        <f>F265+F270</f>
        <v>4532369.82</v>
      </c>
    </row>
    <row r="265" spans="1:6" ht="24" customHeight="1" thickBot="1" x14ac:dyDescent="0.3">
      <c r="A265" s="44" t="s">
        <v>236</v>
      </c>
      <c r="B265" s="41">
        <v>11</v>
      </c>
      <c r="C265" s="41" t="s">
        <v>84</v>
      </c>
      <c r="D265" s="42" t="s">
        <v>237</v>
      </c>
      <c r="E265" s="42"/>
      <c r="F265" s="6">
        <f>F266+F268</f>
        <v>4430818.8000000007</v>
      </c>
    </row>
    <row r="266" spans="1:6" ht="141" customHeight="1" thickBot="1" x14ac:dyDescent="0.3">
      <c r="A266" s="44" t="s">
        <v>93</v>
      </c>
      <c r="B266" s="41">
        <v>11</v>
      </c>
      <c r="C266" s="41" t="s">
        <v>84</v>
      </c>
      <c r="D266" s="42" t="s">
        <v>237</v>
      </c>
      <c r="E266" s="42">
        <v>100</v>
      </c>
      <c r="F266" s="43">
        <f>F267</f>
        <v>3598658.74</v>
      </c>
    </row>
    <row r="267" spans="1:6" ht="35.25" customHeight="1" thickBot="1" x14ac:dyDescent="0.3">
      <c r="A267" s="204" t="s">
        <v>214</v>
      </c>
      <c r="B267" s="205">
        <v>11</v>
      </c>
      <c r="C267" s="205" t="s">
        <v>84</v>
      </c>
      <c r="D267" s="206" t="s">
        <v>237</v>
      </c>
      <c r="E267" s="206">
        <v>110</v>
      </c>
      <c r="F267" s="157">
        <f>3468658.74+130000</f>
        <v>3598658.74</v>
      </c>
    </row>
    <row r="268" spans="1:6" ht="63.75" thickBot="1" x14ac:dyDescent="0.3">
      <c r="A268" s="12" t="s">
        <v>101</v>
      </c>
      <c r="B268" s="41">
        <v>11</v>
      </c>
      <c r="C268" s="41" t="s">
        <v>84</v>
      </c>
      <c r="D268" s="42" t="s">
        <v>237</v>
      </c>
      <c r="E268" s="42">
        <v>200</v>
      </c>
      <c r="F268" s="6">
        <f>F269</f>
        <v>832160.06</v>
      </c>
    </row>
    <row r="269" spans="1:6" ht="67.5" customHeight="1" thickBot="1" x14ac:dyDescent="0.3">
      <c r="A269" s="44" t="s">
        <v>102</v>
      </c>
      <c r="B269" s="41">
        <v>11</v>
      </c>
      <c r="C269" s="41" t="s">
        <v>84</v>
      </c>
      <c r="D269" s="42" t="s">
        <v>237</v>
      </c>
      <c r="E269" s="42">
        <v>240</v>
      </c>
      <c r="F269" s="6">
        <v>832160.06</v>
      </c>
    </row>
    <row r="270" spans="1:6" s="100" customFormat="1" ht="34.5" customHeight="1" thickBot="1" x14ac:dyDescent="0.3">
      <c r="A270" s="180" t="s">
        <v>341</v>
      </c>
      <c r="B270" s="41" t="s">
        <v>315</v>
      </c>
      <c r="C270" s="41" t="s">
        <v>84</v>
      </c>
      <c r="D270" s="42" t="s">
        <v>237</v>
      </c>
      <c r="E270" s="42">
        <v>850</v>
      </c>
      <c r="F270" s="157">
        <f>1551.02+100000</f>
        <v>101551.02</v>
      </c>
    </row>
    <row r="271" spans="1:6" s="100" customFormat="1" ht="21.75" customHeight="1" thickBot="1" x14ac:dyDescent="0.3">
      <c r="A271" s="144" t="s">
        <v>103</v>
      </c>
      <c r="B271" s="41" t="s">
        <v>315</v>
      </c>
      <c r="C271" s="41" t="s">
        <v>84</v>
      </c>
      <c r="D271" s="42" t="s">
        <v>104</v>
      </c>
      <c r="E271" s="42"/>
      <c r="F271" s="6">
        <f>F273+F278</f>
        <v>7983098.3399999999</v>
      </c>
    </row>
    <row r="272" spans="1:6" s="100" customFormat="1" ht="51.75" customHeight="1" thickBot="1" x14ac:dyDescent="0.3">
      <c r="A272" s="169" t="s">
        <v>332</v>
      </c>
      <c r="B272" s="41" t="s">
        <v>315</v>
      </c>
      <c r="C272" s="41" t="s">
        <v>84</v>
      </c>
      <c r="D272" s="42" t="s">
        <v>121</v>
      </c>
      <c r="E272" s="42"/>
      <c r="F272" s="6">
        <f>F273+F278</f>
        <v>7983098.3399999999</v>
      </c>
    </row>
    <row r="273" spans="1:6" s="100" customFormat="1" ht="97.5" customHeight="1" thickBot="1" x14ac:dyDescent="0.3">
      <c r="A273" s="144" t="s">
        <v>317</v>
      </c>
      <c r="B273" s="41" t="s">
        <v>315</v>
      </c>
      <c r="C273" s="41" t="s">
        <v>84</v>
      </c>
      <c r="D273" s="42" t="s">
        <v>316</v>
      </c>
      <c r="E273" s="42"/>
      <c r="F273" s="6">
        <f>F276+F277+F274</f>
        <v>1443815.59</v>
      </c>
    </row>
    <row r="274" spans="1:6" s="100" customFormat="1" ht="97.5" customHeight="1" thickBot="1" x14ac:dyDescent="0.3">
      <c r="A274" s="187" t="s">
        <v>93</v>
      </c>
      <c r="B274" s="41" t="s">
        <v>315</v>
      </c>
      <c r="C274" s="41" t="s">
        <v>84</v>
      </c>
      <c r="D274" s="42" t="s">
        <v>316</v>
      </c>
      <c r="E274" s="42">
        <v>100</v>
      </c>
      <c r="F274" s="6">
        <f>F275</f>
        <v>439404.26</v>
      </c>
    </row>
    <row r="275" spans="1:6" s="100" customFormat="1" ht="36" customHeight="1" thickBot="1" x14ac:dyDescent="0.3">
      <c r="A275" s="187" t="s">
        <v>214</v>
      </c>
      <c r="B275" s="41" t="s">
        <v>315</v>
      </c>
      <c r="C275" s="41" t="s">
        <v>84</v>
      </c>
      <c r="D275" s="42" t="s">
        <v>318</v>
      </c>
      <c r="E275" s="42">
        <v>110</v>
      </c>
      <c r="F275" s="6">
        <v>439404.26</v>
      </c>
    </row>
    <row r="276" spans="1:6" s="100" customFormat="1" ht="37.5" customHeight="1" thickBot="1" x14ac:dyDescent="0.3">
      <c r="A276" s="144" t="s">
        <v>335</v>
      </c>
      <c r="B276" s="41" t="s">
        <v>315</v>
      </c>
      <c r="C276" s="41" t="s">
        <v>84</v>
      </c>
      <c r="D276" s="42" t="s">
        <v>316</v>
      </c>
      <c r="E276" s="42">
        <v>830</v>
      </c>
      <c r="F276" s="6">
        <v>640058.04</v>
      </c>
    </row>
    <row r="277" spans="1:6" s="100" customFormat="1" ht="41.25" customHeight="1" thickBot="1" x14ac:dyDescent="0.3">
      <c r="A277" s="144" t="s">
        <v>331</v>
      </c>
      <c r="B277" s="41" t="s">
        <v>315</v>
      </c>
      <c r="C277" s="41" t="s">
        <v>84</v>
      </c>
      <c r="D277" s="42" t="s">
        <v>316</v>
      </c>
      <c r="E277" s="42">
        <v>850</v>
      </c>
      <c r="F277" s="6">
        <v>364353.29</v>
      </c>
    </row>
    <row r="278" spans="1:6" s="100" customFormat="1" ht="104.25" customHeight="1" thickBot="1" x14ac:dyDescent="0.3">
      <c r="A278" s="163" t="s">
        <v>317</v>
      </c>
      <c r="B278" s="41" t="s">
        <v>315</v>
      </c>
      <c r="C278" s="41" t="s">
        <v>84</v>
      </c>
      <c r="D278" s="42" t="s">
        <v>334</v>
      </c>
      <c r="E278" s="42"/>
      <c r="F278" s="6">
        <f>F279+F281</f>
        <v>6539282.75</v>
      </c>
    </row>
    <row r="279" spans="1:6" s="100" customFormat="1" ht="118.5" customHeight="1" thickBot="1" x14ac:dyDescent="0.3">
      <c r="A279" s="163" t="s">
        <v>93</v>
      </c>
      <c r="B279" s="41" t="s">
        <v>315</v>
      </c>
      <c r="C279" s="41" t="s">
        <v>84</v>
      </c>
      <c r="D279" s="42" t="s">
        <v>334</v>
      </c>
      <c r="E279" s="42">
        <v>100</v>
      </c>
      <c r="F279" s="43">
        <f>F280</f>
        <v>3927692.6</v>
      </c>
    </row>
    <row r="280" spans="1:6" s="100" customFormat="1" ht="43.5" customHeight="1" thickBot="1" x14ac:dyDescent="0.3">
      <c r="A280" s="169" t="s">
        <v>214</v>
      </c>
      <c r="B280" s="41" t="s">
        <v>315</v>
      </c>
      <c r="C280" s="41" t="s">
        <v>84</v>
      </c>
      <c r="D280" s="42" t="s">
        <v>334</v>
      </c>
      <c r="E280" s="42">
        <v>110</v>
      </c>
      <c r="F280" s="6">
        <v>3927692.6</v>
      </c>
    </row>
    <row r="281" spans="1:6" s="100" customFormat="1" ht="41.25" customHeight="1" thickBot="1" x14ac:dyDescent="0.3">
      <c r="A281" s="163" t="s">
        <v>331</v>
      </c>
      <c r="B281" s="41" t="s">
        <v>315</v>
      </c>
      <c r="C281" s="41" t="s">
        <v>84</v>
      </c>
      <c r="D281" s="42" t="s">
        <v>334</v>
      </c>
      <c r="E281" s="42">
        <v>850</v>
      </c>
      <c r="F281" s="147">
        <v>2611590.15</v>
      </c>
    </row>
    <row r="282" spans="1:6" ht="16.5" thickBot="1" x14ac:dyDescent="0.3">
      <c r="A282" s="45" t="s">
        <v>238</v>
      </c>
      <c r="B282" s="34"/>
      <c r="C282" s="34"/>
      <c r="D282" s="34"/>
      <c r="E282" s="184"/>
      <c r="F282" s="185">
        <f>F23+F84+F100+F93+F140+F204+F211+F253+F260</f>
        <v>86224735.75</v>
      </c>
    </row>
    <row r="283" spans="1:6" x14ac:dyDescent="0.25">
      <c r="F283" s="183"/>
    </row>
    <row r="284" spans="1:6" x14ac:dyDescent="0.25">
      <c r="F284" s="181"/>
    </row>
    <row r="285" spans="1:6" x14ac:dyDescent="0.25">
      <c r="F285" s="181"/>
    </row>
  </sheetData>
  <mergeCells count="15">
    <mergeCell ref="B10:F13"/>
    <mergeCell ref="B2:F9"/>
    <mergeCell ref="A105:A106"/>
    <mergeCell ref="A160:A161"/>
    <mergeCell ref="A14:F20"/>
    <mergeCell ref="B105:B106"/>
    <mergeCell ref="C105:C106"/>
    <mergeCell ref="D105:D106"/>
    <mergeCell ref="E105:E106"/>
    <mergeCell ref="F105:F106"/>
    <mergeCell ref="B160:B161"/>
    <mergeCell ref="C160:C161"/>
    <mergeCell ref="D160:D161"/>
    <mergeCell ref="E160:E161"/>
    <mergeCell ref="F160:F161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7"/>
  <sheetViews>
    <sheetView topLeftCell="A4" workbookViewId="0">
      <selection activeCell="M15" sqref="M15"/>
    </sheetView>
  </sheetViews>
  <sheetFormatPr defaultRowHeight="15" x14ac:dyDescent="0.25"/>
  <cols>
    <col min="1" max="1" width="24.5703125" customWidth="1"/>
    <col min="4" max="4" width="12.28515625" customWidth="1"/>
    <col min="6" max="6" width="13" customWidth="1"/>
    <col min="8" max="8" width="6.85546875" customWidth="1"/>
    <col min="9" max="9" width="1.28515625" customWidth="1"/>
  </cols>
  <sheetData>
    <row r="2" spans="1:9" s="100" customFormat="1" ht="15" customHeight="1" x14ac:dyDescent="0.25">
      <c r="B2" s="220" t="s">
        <v>356</v>
      </c>
      <c r="C2" s="220"/>
      <c r="D2" s="220"/>
      <c r="E2" s="220"/>
      <c r="F2" s="220"/>
      <c r="G2" s="220"/>
      <c r="H2" s="220"/>
      <c r="I2" s="220"/>
    </row>
    <row r="3" spans="1:9" s="100" customFormat="1" ht="15" customHeight="1" x14ac:dyDescent="0.25">
      <c r="B3" s="220"/>
      <c r="C3" s="220"/>
      <c r="D3" s="220"/>
      <c r="E3" s="220"/>
      <c r="F3" s="220"/>
      <c r="G3" s="220"/>
      <c r="H3" s="220"/>
      <c r="I3" s="220"/>
    </row>
    <row r="4" spans="1:9" s="100" customFormat="1" ht="15" customHeight="1" x14ac:dyDescent="0.25">
      <c r="B4" s="220"/>
      <c r="C4" s="220"/>
      <c r="D4" s="220"/>
      <c r="E4" s="220"/>
      <c r="F4" s="220"/>
      <c r="G4" s="220"/>
      <c r="H4" s="220"/>
      <c r="I4" s="220"/>
    </row>
    <row r="5" spans="1:9" s="100" customFormat="1" ht="15" customHeight="1" x14ac:dyDescent="0.25">
      <c r="B5" s="220"/>
      <c r="C5" s="220"/>
      <c r="D5" s="220"/>
      <c r="E5" s="220"/>
      <c r="F5" s="220"/>
      <c r="G5" s="220"/>
      <c r="H5" s="220"/>
      <c r="I5" s="220"/>
    </row>
    <row r="6" spans="1:9" s="100" customFormat="1" ht="15" customHeight="1" x14ac:dyDescent="0.25">
      <c r="B6" s="220"/>
      <c r="C6" s="220"/>
      <c r="D6" s="220"/>
      <c r="E6" s="220"/>
      <c r="F6" s="220"/>
      <c r="G6" s="220"/>
      <c r="H6" s="220"/>
      <c r="I6" s="220"/>
    </row>
    <row r="7" spans="1:9" s="100" customFormat="1" ht="15" customHeight="1" x14ac:dyDescent="0.25">
      <c r="B7" s="220"/>
      <c r="C7" s="220"/>
      <c r="D7" s="220"/>
      <c r="E7" s="220"/>
      <c r="F7" s="220"/>
      <c r="G7" s="220"/>
      <c r="H7" s="220"/>
      <c r="I7" s="220"/>
    </row>
    <row r="8" spans="1:9" s="100" customFormat="1" ht="15" customHeight="1" x14ac:dyDescent="0.25">
      <c r="B8" s="220"/>
      <c r="C8" s="220"/>
      <c r="D8" s="220"/>
      <c r="E8" s="220"/>
      <c r="F8" s="220"/>
      <c r="G8" s="220"/>
      <c r="H8" s="220"/>
      <c r="I8" s="220"/>
    </row>
    <row r="9" spans="1:9" s="100" customFormat="1" ht="15" customHeight="1" x14ac:dyDescent="0.25">
      <c r="B9" s="220"/>
      <c r="C9" s="220"/>
      <c r="D9" s="220"/>
      <c r="E9" s="220"/>
      <c r="F9" s="220"/>
      <c r="G9" s="220"/>
      <c r="H9" s="220"/>
      <c r="I9" s="220"/>
    </row>
    <row r="10" spans="1:9" x14ac:dyDescent="0.25">
      <c r="A10" s="220" t="s">
        <v>359</v>
      </c>
      <c r="B10" s="221"/>
      <c r="C10" s="221"/>
      <c r="D10" s="221"/>
      <c r="E10" s="221"/>
      <c r="F10" s="221"/>
      <c r="G10" s="221"/>
      <c r="H10" s="221"/>
      <c r="I10" s="221"/>
    </row>
    <row r="11" spans="1:9" x14ac:dyDescent="0.25">
      <c r="A11" s="221"/>
      <c r="B11" s="221"/>
      <c r="C11" s="221"/>
      <c r="D11" s="221"/>
      <c r="E11" s="221"/>
      <c r="F11" s="221"/>
      <c r="G11" s="221"/>
      <c r="H11" s="221"/>
      <c r="I11" s="221"/>
    </row>
    <row r="12" spans="1:9" x14ac:dyDescent="0.25">
      <c r="A12" s="221"/>
      <c r="B12" s="221"/>
      <c r="C12" s="221"/>
      <c r="D12" s="221"/>
      <c r="E12" s="221"/>
      <c r="F12" s="221"/>
      <c r="G12" s="221"/>
      <c r="H12" s="221"/>
      <c r="I12" s="221"/>
    </row>
    <row r="13" spans="1:9" x14ac:dyDescent="0.25">
      <c r="A13" s="221"/>
      <c r="B13" s="221"/>
      <c r="C13" s="221"/>
      <c r="D13" s="221"/>
      <c r="E13" s="221"/>
      <c r="F13" s="221"/>
      <c r="G13" s="221"/>
      <c r="H13" s="221"/>
      <c r="I13" s="221"/>
    </row>
    <row r="14" spans="1:9" x14ac:dyDescent="0.25">
      <c r="A14" s="221"/>
      <c r="B14" s="221"/>
      <c r="C14" s="221"/>
      <c r="D14" s="221"/>
      <c r="E14" s="221"/>
      <c r="F14" s="221"/>
      <c r="G14" s="221"/>
      <c r="H14" s="221"/>
      <c r="I14" s="221"/>
    </row>
    <row r="15" spans="1:9" ht="44.25" customHeight="1" x14ac:dyDescent="0.25">
      <c r="A15" s="221"/>
      <c r="B15" s="221"/>
      <c r="C15" s="221"/>
      <c r="D15" s="221"/>
      <c r="E15" s="221"/>
      <c r="F15" s="221"/>
      <c r="G15" s="221"/>
      <c r="H15" s="221"/>
      <c r="I15" s="221"/>
    </row>
    <row r="16" spans="1:9" ht="15.75" x14ac:dyDescent="0.25">
      <c r="A16" s="54"/>
      <c r="B16" s="54"/>
      <c r="C16" s="54"/>
      <c r="D16" s="54"/>
      <c r="E16" s="54"/>
      <c r="F16" s="54"/>
      <c r="G16" s="54"/>
      <c r="H16" s="54"/>
      <c r="I16" s="54"/>
    </row>
    <row r="17" spans="1:9" x14ac:dyDescent="0.25">
      <c r="A17" s="228" t="s">
        <v>240</v>
      </c>
      <c r="B17" s="228"/>
      <c r="C17" s="228"/>
      <c r="D17" s="228"/>
      <c r="E17" s="228"/>
      <c r="F17" s="228"/>
      <c r="G17" s="228"/>
      <c r="H17" s="228"/>
      <c r="I17" s="228"/>
    </row>
    <row r="18" spans="1:9" x14ac:dyDescent="0.25">
      <c r="A18" s="228"/>
      <c r="B18" s="228"/>
      <c r="C18" s="228"/>
      <c r="D18" s="228"/>
      <c r="E18" s="228"/>
      <c r="F18" s="228"/>
      <c r="G18" s="228"/>
      <c r="H18" s="228"/>
      <c r="I18" s="228"/>
    </row>
    <row r="19" spans="1:9" x14ac:dyDescent="0.25">
      <c r="A19" s="228"/>
      <c r="B19" s="228"/>
      <c r="C19" s="228"/>
      <c r="D19" s="228"/>
      <c r="E19" s="228"/>
      <c r="F19" s="228"/>
      <c r="G19" s="228"/>
      <c r="H19" s="228"/>
      <c r="I19" s="228"/>
    </row>
    <row r="20" spans="1:9" ht="16.5" thickBot="1" x14ac:dyDescent="0.3">
      <c r="A20" s="55"/>
      <c r="B20" s="56"/>
      <c r="C20" s="56"/>
      <c r="D20" s="56"/>
      <c r="E20" s="56"/>
      <c r="F20" s="56"/>
      <c r="G20" s="246"/>
      <c r="H20" s="246"/>
      <c r="I20" s="56"/>
    </row>
    <row r="21" spans="1:9" ht="57.75" thickBot="1" x14ac:dyDescent="0.3">
      <c r="A21" s="1" t="s">
        <v>78</v>
      </c>
      <c r="B21" s="30" t="s">
        <v>79</v>
      </c>
      <c r="C21" s="30" t="s">
        <v>80</v>
      </c>
      <c r="D21" s="30" t="s">
        <v>81</v>
      </c>
      <c r="E21" s="57" t="s">
        <v>82</v>
      </c>
      <c r="F21" s="58" t="s">
        <v>3</v>
      </c>
      <c r="G21" s="247" t="s">
        <v>4</v>
      </c>
      <c r="H21" s="248"/>
      <c r="I21" s="56"/>
    </row>
    <row r="22" spans="1:9" ht="33.75" customHeight="1" thickBot="1" x14ac:dyDescent="0.3">
      <c r="A22" s="32" t="s">
        <v>83</v>
      </c>
      <c r="B22" s="33" t="s">
        <v>84</v>
      </c>
      <c r="C22" s="33"/>
      <c r="D22" s="34"/>
      <c r="E22" s="34"/>
      <c r="F22" s="59">
        <f>F23+F54+F61+F65+F68</f>
        <v>10211924.65</v>
      </c>
      <c r="G22" s="249">
        <f>G23+G54+G61+G65</f>
        <v>9491758.209999999</v>
      </c>
      <c r="H22" s="250"/>
      <c r="I22" s="56"/>
    </row>
    <row r="23" spans="1:9" ht="159" customHeight="1" thickBot="1" x14ac:dyDescent="0.3">
      <c r="A23" s="44" t="s">
        <v>241</v>
      </c>
      <c r="B23" s="41" t="s">
        <v>84</v>
      </c>
      <c r="C23" s="41" t="s">
        <v>86</v>
      </c>
      <c r="D23" s="37"/>
      <c r="E23" s="42"/>
      <c r="F23" s="60">
        <f>F24+F40</f>
        <v>10032262.380000001</v>
      </c>
      <c r="G23" s="242">
        <v>9312095.9399999995</v>
      </c>
      <c r="H23" s="243"/>
      <c r="I23" s="56"/>
    </row>
    <row r="24" spans="1:9" ht="94.5" customHeight="1" thickBot="1" x14ac:dyDescent="0.3">
      <c r="A24" s="44" t="s">
        <v>87</v>
      </c>
      <c r="B24" s="41" t="s">
        <v>84</v>
      </c>
      <c r="C24" s="41" t="s">
        <v>86</v>
      </c>
      <c r="D24" s="42" t="s">
        <v>88</v>
      </c>
      <c r="E24" s="42"/>
      <c r="F24" s="60">
        <f>F25+F29</f>
        <v>9748262.3800000008</v>
      </c>
      <c r="G24" s="242">
        <v>9028095.9399999995</v>
      </c>
      <c r="H24" s="243"/>
      <c r="I24" s="56"/>
    </row>
    <row r="25" spans="1:9" ht="17.25" customHeight="1" thickBot="1" x14ac:dyDescent="0.3">
      <c r="A25" s="44" t="s">
        <v>89</v>
      </c>
      <c r="B25" s="41" t="s">
        <v>84</v>
      </c>
      <c r="C25" s="41" t="s">
        <v>86</v>
      </c>
      <c r="D25" s="42" t="s">
        <v>90</v>
      </c>
      <c r="E25" s="42"/>
      <c r="F25" s="60">
        <f t="shared" ref="F25:G27" si="0">F26</f>
        <v>1170314.75</v>
      </c>
      <c r="G25" s="242">
        <f t="shared" si="0"/>
        <v>1217589.45</v>
      </c>
      <c r="H25" s="244"/>
      <c r="I25" s="56"/>
    </row>
    <row r="26" spans="1:9" ht="111" thickBot="1" x14ac:dyDescent="0.3">
      <c r="A26" s="44" t="s">
        <v>91</v>
      </c>
      <c r="B26" s="41" t="s">
        <v>84</v>
      </c>
      <c r="C26" s="41" t="s">
        <v>86</v>
      </c>
      <c r="D26" s="42" t="s">
        <v>92</v>
      </c>
      <c r="E26" s="42"/>
      <c r="F26" s="60">
        <f t="shared" si="0"/>
        <v>1170314.75</v>
      </c>
      <c r="G26" s="242">
        <f t="shared" si="0"/>
        <v>1217589.45</v>
      </c>
      <c r="H26" s="244"/>
      <c r="I26" s="56"/>
    </row>
    <row r="27" spans="1:9" ht="189.75" thickBot="1" x14ac:dyDescent="0.3">
      <c r="A27" s="44" t="s">
        <v>93</v>
      </c>
      <c r="B27" s="41" t="s">
        <v>84</v>
      </c>
      <c r="C27" s="41" t="s">
        <v>86</v>
      </c>
      <c r="D27" s="42" t="s">
        <v>92</v>
      </c>
      <c r="E27" s="42">
        <v>100</v>
      </c>
      <c r="F27" s="60">
        <f t="shared" si="0"/>
        <v>1170314.75</v>
      </c>
      <c r="G27" s="242">
        <f t="shared" si="0"/>
        <v>1217589.45</v>
      </c>
      <c r="H27" s="244"/>
      <c r="I27" s="56"/>
    </row>
    <row r="28" spans="1:9" ht="79.5" thickBot="1" x14ac:dyDescent="0.3">
      <c r="A28" s="44" t="s">
        <v>94</v>
      </c>
      <c r="B28" s="41" t="s">
        <v>84</v>
      </c>
      <c r="C28" s="41" t="s">
        <v>86</v>
      </c>
      <c r="D28" s="42" t="s">
        <v>92</v>
      </c>
      <c r="E28" s="42">
        <v>120</v>
      </c>
      <c r="F28" s="60">
        <v>1170314.75</v>
      </c>
      <c r="G28" s="242">
        <v>1217589.45</v>
      </c>
      <c r="H28" s="244"/>
      <c r="I28" s="56"/>
    </row>
    <row r="29" spans="1:9" ht="63.75" thickBot="1" x14ac:dyDescent="0.3">
      <c r="A29" s="44" t="s">
        <v>95</v>
      </c>
      <c r="B29" s="41" t="s">
        <v>84</v>
      </c>
      <c r="C29" s="41" t="s">
        <v>86</v>
      </c>
      <c r="D29" s="42" t="s">
        <v>96</v>
      </c>
      <c r="E29" s="42"/>
      <c r="F29" s="60">
        <v>8577947.6300000008</v>
      </c>
      <c r="G29" s="245" t="s">
        <v>242</v>
      </c>
      <c r="H29" s="243"/>
      <c r="I29" s="56"/>
    </row>
    <row r="30" spans="1:9" ht="95.25" thickBot="1" x14ac:dyDescent="0.3">
      <c r="A30" s="44" t="s">
        <v>97</v>
      </c>
      <c r="B30" s="41" t="s">
        <v>84</v>
      </c>
      <c r="C30" s="41" t="s">
        <v>86</v>
      </c>
      <c r="D30" s="42" t="s">
        <v>98</v>
      </c>
      <c r="E30" s="42"/>
      <c r="F30" s="60">
        <f>F31</f>
        <v>7325268.7599999998</v>
      </c>
      <c r="G30" s="242">
        <f>G31</f>
        <v>7325268.7599999998</v>
      </c>
      <c r="H30" s="244"/>
      <c r="I30" s="56"/>
    </row>
    <row r="31" spans="1:9" ht="189.75" thickBot="1" x14ac:dyDescent="0.3">
      <c r="A31" s="44" t="s">
        <v>93</v>
      </c>
      <c r="B31" s="41" t="s">
        <v>84</v>
      </c>
      <c r="C31" s="41" t="s">
        <v>86</v>
      </c>
      <c r="D31" s="42" t="s">
        <v>98</v>
      </c>
      <c r="E31" s="42">
        <v>100</v>
      </c>
      <c r="F31" s="61">
        <f>F32</f>
        <v>7325268.7599999998</v>
      </c>
      <c r="G31" s="266">
        <f>G32</f>
        <v>7325268.7599999998</v>
      </c>
      <c r="H31" s="267"/>
      <c r="I31" s="56"/>
    </row>
    <row r="32" spans="1:9" ht="80.25" customHeight="1" thickBot="1" x14ac:dyDescent="0.3">
      <c r="A32" s="44" t="s">
        <v>94</v>
      </c>
      <c r="B32" s="41" t="s">
        <v>84</v>
      </c>
      <c r="C32" s="41" t="s">
        <v>86</v>
      </c>
      <c r="D32" s="42" t="s">
        <v>98</v>
      </c>
      <c r="E32" s="42">
        <v>120</v>
      </c>
      <c r="F32" s="61">
        <v>7325268.7599999998</v>
      </c>
      <c r="G32" s="266">
        <v>7325268.7599999998</v>
      </c>
      <c r="H32" s="267"/>
      <c r="I32" s="56"/>
    </row>
    <row r="33" spans="1:9" ht="97.5" customHeight="1" thickBot="1" x14ac:dyDescent="0.3">
      <c r="A33" s="44" t="s">
        <v>243</v>
      </c>
      <c r="B33" s="41" t="s">
        <v>84</v>
      </c>
      <c r="C33" s="41" t="s">
        <v>86</v>
      </c>
      <c r="D33" s="42" t="s">
        <v>100</v>
      </c>
      <c r="E33" s="42"/>
      <c r="F33" s="62" t="str">
        <f>F34</f>
        <v>1 252 678,87</v>
      </c>
      <c r="G33" s="268">
        <f>G34</f>
        <v>485237.73</v>
      </c>
      <c r="H33" s="269"/>
      <c r="I33" s="56"/>
    </row>
    <row r="34" spans="1:9" x14ac:dyDescent="0.25">
      <c r="A34" s="258" t="s">
        <v>101</v>
      </c>
      <c r="B34" s="260" t="s">
        <v>84</v>
      </c>
      <c r="C34" s="260" t="s">
        <v>86</v>
      </c>
      <c r="D34" s="262" t="s">
        <v>100</v>
      </c>
      <c r="E34" s="262">
        <v>200</v>
      </c>
      <c r="F34" s="264" t="str">
        <f>F37</f>
        <v>1 252 678,87</v>
      </c>
      <c r="G34" s="252">
        <f>G37</f>
        <v>485237.73</v>
      </c>
      <c r="H34" s="253"/>
      <c r="I34" s="251"/>
    </row>
    <row r="35" spans="1:9" x14ac:dyDescent="0.25">
      <c r="A35" s="259"/>
      <c r="B35" s="261"/>
      <c r="C35" s="261"/>
      <c r="D35" s="263"/>
      <c r="E35" s="263"/>
      <c r="F35" s="265"/>
      <c r="G35" s="254"/>
      <c r="H35" s="255"/>
      <c r="I35" s="251"/>
    </row>
    <row r="36" spans="1:9" ht="15.75" thickBot="1" x14ac:dyDescent="0.3">
      <c r="A36" s="270"/>
      <c r="B36" s="271"/>
      <c r="C36" s="271"/>
      <c r="D36" s="272"/>
      <c r="E36" s="272"/>
      <c r="F36" s="273"/>
      <c r="G36" s="256"/>
      <c r="H36" s="257"/>
      <c r="I36" s="251"/>
    </row>
    <row r="37" spans="1:9" x14ac:dyDescent="0.25">
      <c r="A37" s="258" t="s">
        <v>102</v>
      </c>
      <c r="B37" s="260" t="s">
        <v>84</v>
      </c>
      <c r="C37" s="260" t="s">
        <v>86</v>
      </c>
      <c r="D37" s="262" t="s">
        <v>100</v>
      </c>
      <c r="E37" s="262">
        <v>240</v>
      </c>
      <c r="F37" s="264" t="s">
        <v>244</v>
      </c>
      <c r="G37" s="252">
        <v>485237.73</v>
      </c>
      <c r="H37" s="253"/>
      <c r="I37" s="251"/>
    </row>
    <row r="38" spans="1:9" x14ac:dyDescent="0.25">
      <c r="A38" s="259"/>
      <c r="B38" s="261"/>
      <c r="C38" s="261"/>
      <c r="D38" s="263"/>
      <c r="E38" s="263"/>
      <c r="F38" s="265"/>
      <c r="G38" s="254"/>
      <c r="H38" s="255"/>
      <c r="I38" s="251"/>
    </row>
    <row r="39" spans="1:9" x14ac:dyDescent="0.25">
      <c r="A39" s="259"/>
      <c r="B39" s="261"/>
      <c r="C39" s="261"/>
      <c r="D39" s="263"/>
      <c r="E39" s="263"/>
      <c r="F39" s="265"/>
      <c r="G39" s="274"/>
      <c r="H39" s="275"/>
      <c r="I39" s="251"/>
    </row>
    <row r="40" spans="1:9" ht="31.5" x14ac:dyDescent="0.25">
      <c r="A40" s="73" t="s">
        <v>103</v>
      </c>
      <c r="B40" s="63" t="s">
        <v>84</v>
      </c>
      <c r="C40" s="63" t="s">
        <v>86</v>
      </c>
      <c r="D40" s="64" t="s">
        <v>104</v>
      </c>
      <c r="E40" s="64"/>
      <c r="F40" s="65">
        <f>F41</f>
        <v>284000</v>
      </c>
      <c r="G40" s="276">
        <f>G41</f>
        <v>284000</v>
      </c>
      <c r="H40" s="277"/>
      <c r="I40" s="56"/>
    </row>
    <row r="41" spans="1:9" ht="63.75" thickBot="1" x14ac:dyDescent="0.3">
      <c r="A41" s="12" t="s">
        <v>105</v>
      </c>
      <c r="B41" s="41" t="s">
        <v>84</v>
      </c>
      <c r="C41" s="41" t="s">
        <v>86</v>
      </c>
      <c r="D41" s="42" t="s">
        <v>121</v>
      </c>
      <c r="E41" s="42"/>
      <c r="F41" s="61">
        <f>F42+F45+F48+F51</f>
        <v>284000</v>
      </c>
      <c r="G41" s="278">
        <f>G42+G45+G48+G51</f>
        <v>284000</v>
      </c>
      <c r="H41" s="279"/>
      <c r="I41" s="56"/>
    </row>
    <row r="42" spans="1:9" ht="126.75" thickBot="1" x14ac:dyDescent="0.3">
      <c r="A42" s="44" t="s">
        <v>107</v>
      </c>
      <c r="B42" s="41" t="s">
        <v>84</v>
      </c>
      <c r="C42" s="41" t="s">
        <v>86</v>
      </c>
      <c r="D42" s="42" t="s">
        <v>108</v>
      </c>
      <c r="E42" s="42"/>
      <c r="F42" s="61">
        <f>F43</f>
        <v>62400</v>
      </c>
      <c r="G42" s="266">
        <f>G43</f>
        <v>62400</v>
      </c>
      <c r="H42" s="267"/>
      <c r="I42" s="56"/>
    </row>
    <row r="43" spans="1:9" ht="32.25" thickBot="1" x14ac:dyDescent="0.3">
      <c r="A43" s="12" t="s">
        <v>109</v>
      </c>
      <c r="B43" s="41" t="s">
        <v>84</v>
      </c>
      <c r="C43" s="41" t="s">
        <v>86</v>
      </c>
      <c r="D43" s="42" t="s">
        <v>108</v>
      </c>
      <c r="E43" s="42">
        <v>500</v>
      </c>
      <c r="F43" s="61">
        <f>F44</f>
        <v>62400</v>
      </c>
      <c r="G43" s="266">
        <f>G44</f>
        <v>62400</v>
      </c>
      <c r="H43" s="267"/>
      <c r="I43" s="56"/>
    </row>
    <row r="44" spans="1:9" ht="32.25" thickBot="1" x14ac:dyDescent="0.3">
      <c r="A44" s="44" t="s">
        <v>110</v>
      </c>
      <c r="B44" s="41" t="s">
        <v>84</v>
      </c>
      <c r="C44" s="41" t="s">
        <v>86</v>
      </c>
      <c r="D44" s="42" t="s">
        <v>108</v>
      </c>
      <c r="E44" s="42">
        <v>540</v>
      </c>
      <c r="F44" s="61">
        <v>62400</v>
      </c>
      <c r="G44" s="266">
        <v>62400</v>
      </c>
      <c r="H44" s="267"/>
      <c r="I44" s="56"/>
    </row>
    <row r="45" spans="1:9" ht="48" thickBot="1" x14ac:dyDescent="0.3">
      <c r="A45" s="12" t="s">
        <v>245</v>
      </c>
      <c r="B45" s="41" t="s">
        <v>84</v>
      </c>
      <c r="C45" s="41" t="s">
        <v>86</v>
      </c>
      <c r="D45" s="42" t="s">
        <v>112</v>
      </c>
      <c r="E45" s="42"/>
      <c r="F45" s="61">
        <f>F46</f>
        <v>62400</v>
      </c>
      <c r="G45" s="266">
        <f>G46</f>
        <v>62400</v>
      </c>
      <c r="H45" s="267"/>
      <c r="I45" s="56"/>
    </row>
    <row r="46" spans="1:9" ht="32.25" thickBot="1" x14ac:dyDescent="0.3">
      <c r="A46" s="44" t="s">
        <v>109</v>
      </c>
      <c r="B46" s="41" t="s">
        <v>84</v>
      </c>
      <c r="C46" s="41" t="s">
        <v>246</v>
      </c>
      <c r="D46" s="42" t="s">
        <v>112</v>
      </c>
      <c r="E46" s="42">
        <v>500</v>
      </c>
      <c r="F46" s="61">
        <f>F47</f>
        <v>62400</v>
      </c>
      <c r="G46" s="266">
        <f>G47</f>
        <v>62400</v>
      </c>
      <c r="H46" s="267"/>
      <c r="I46" s="56"/>
    </row>
    <row r="47" spans="1:9" ht="32.25" thickBot="1" x14ac:dyDescent="0.3">
      <c r="A47" s="12" t="s">
        <v>110</v>
      </c>
      <c r="B47" s="47" t="s">
        <v>84</v>
      </c>
      <c r="C47" s="41" t="s">
        <v>86</v>
      </c>
      <c r="D47" s="42" t="s">
        <v>112</v>
      </c>
      <c r="E47" s="42">
        <v>540</v>
      </c>
      <c r="F47" s="61">
        <v>62400</v>
      </c>
      <c r="G47" s="266">
        <v>62400</v>
      </c>
      <c r="H47" s="267"/>
      <c r="I47" s="56"/>
    </row>
    <row r="48" spans="1:9" ht="48" thickBot="1" x14ac:dyDescent="0.3">
      <c r="A48" s="53" t="s">
        <v>113</v>
      </c>
      <c r="B48" s="47" t="s">
        <v>84</v>
      </c>
      <c r="C48" s="47" t="s">
        <v>86</v>
      </c>
      <c r="D48" s="48" t="s">
        <v>114</v>
      </c>
      <c r="E48" s="48"/>
      <c r="F48" s="66">
        <f>F49</f>
        <v>58700</v>
      </c>
      <c r="G48" s="266">
        <f>G49</f>
        <v>58700</v>
      </c>
      <c r="H48" s="267"/>
      <c r="I48" s="56"/>
    </row>
    <row r="49" spans="1:9" ht="32.25" thickBot="1" x14ac:dyDescent="0.3">
      <c r="A49" s="12" t="s">
        <v>109</v>
      </c>
      <c r="B49" s="41" t="s">
        <v>84</v>
      </c>
      <c r="C49" s="41" t="s">
        <v>86</v>
      </c>
      <c r="D49" s="42" t="s">
        <v>114</v>
      </c>
      <c r="E49" s="42">
        <v>500</v>
      </c>
      <c r="F49" s="61">
        <f>F50</f>
        <v>58700</v>
      </c>
      <c r="G49" s="266">
        <f>G50</f>
        <v>58700</v>
      </c>
      <c r="H49" s="267"/>
      <c r="I49" s="56"/>
    </row>
    <row r="50" spans="1:9" ht="32.25" thickBot="1" x14ac:dyDescent="0.3">
      <c r="A50" s="44" t="s">
        <v>110</v>
      </c>
      <c r="B50" s="41" t="s">
        <v>84</v>
      </c>
      <c r="C50" s="41" t="s">
        <v>86</v>
      </c>
      <c r="D50" s="42" t="s">
        <v>114</v>
      </c>
      <c r="E50" s="42">
        <v>540</v>
      </c>
      <c r="F50" s="61">
        <v>58700</v>
      </c>
      <c r="G50" s="266">
        <v>58700</v>
      </c>
      <c r="H50" s="267"/>
      <c r="I50" s="56"/>
    </row>
    <row r="51" spans="1:9" ht="63.75" thickBot="1" x14ac:dyDescent="0.3">
      <c r="A51" s="12" t="s">
        <v>115</v>
      </c>
      <c r="B51" s="41" t="s">
        <v>84</v>
      </c>
      <c r="C51" s="41" t="s">
        <v>86</v>
      </c>
      <c r="D51" s="42" t="s">
        <v>116</v>
      </c>
      <c r="E51" s="42"/>
      <c r="F51" s="61">
        <f>F52</f>
        <v>100500</v>
      </c>
      <c r="G51" s="266">
        <f>G52</f>
        <v>100500</v>
      </c>
      <c r="H51" s="267"/>
      <c r="I51" s="56"/>
    </row>
    <row r="52" spans="1:9" ht="32.25" thickBot="1" x14ac:dyDescent="0.3">
      <c r="A52" s="44" t="s">
        <v>109</v>
      </c>
      <c r="B52" s="41" t="s">
        <v>84</v>
      </c>
      <c r="C52" s="41" t="s">
        <v>86</v>
      </c>
      <c r="D52" s="42" t="s">
        <v>116</v>
      </c>
      <c r="E52" s="42">
        <v>500</v>
      </c>
      <c r="F52" s="61">
        <f>F53</f>
        <v>100500</v>
      </c>
      <c r="G52" s="266">
        <f>G53</f>
        <v>100500</v>
      </c>
      <c r="H52" s="267"/>
      <c r="I52" s="56"/>
    </row>
    <row r="53" spans="1:9" ht="32.25" thickBot="1" x14ac:dyDescent="0.3">
      <c r="A53" s="12" t="s">
        <v>110</v>
      </c>
      <c r="B53" s="41" t="s">
        <v>84</v>
      </c>
      <c r="C53" s="41" t="s">
        <v>86</v>
      </c>
      <c r="D53" s="42" t="s">
        <v>116</v>
      </c>
      <c r="E53" s="42">
        <v>540</v>
      </c>
      <c r="F53" s="61">
        <v>100500</v>
      </c>
      <c r="G53" s="266">
        <v>100500</v>
      </c>
      <c r="H53" s="267"/>
      <c r="I53" s="56"/>
    </row>
    <row r="54" spans="1:9" ht="114.75" customHeight="1" thickBot="1" x14ac:dyDescent="0.3">
      <c r="A54" s="44" t="s">
        <v>247</v>
      </c>
      <c r="B54" s="41" t="s">
        <v>84</v>
      </c>
      <c r="C54" s="41" t="s">
        <v>118</v>
      </c>
      <c r="D54" s="37"/>
      <c r="E54" s="42"/>
      <c r="F54" s="67">
        <f>F55</f>
        <v>99662.27</v>
      </c>
      <c r="G54" s="280">
        <f>G55</f>
        <v>99662.27</v>
      </c>
      <c r="H54" s="243"/>
      <c r="I54" s="56"/>
    </row>
    <row r="55" spans="1:9" ht="32.25" thickBot="1" x14ac:dyDescent="0.3">
      <c r="A55" s="12" t="s">
        <v>119</v>
      </c>
      <c r="B55" s="41" t="s">
        <v>84</v>
      </c>
      <c r="C55" s="41" t="s">
        <v>118</v>
      </c>
      <c r="D55" s="42" t="s">
        <v>104</v>
      </c>
      <c r="E55" s="42"/>
      <c r="F55" s="67">
        <f>F56</f>
        <v>99662.27</v>
      </c>
      <c r="G55" s="280">
        <f>G56</f>
        <v>99662.27</v>
      </c>
      <c r="H55" s="243"/>
      <c r="I55" s="56"/>
    </row>
    <row r="56" spans="1:9" ht="63.75" thickBot="1" x14ac:dyDescent="0.3">
      <c r="A56" s="44" t="s">
        <v>105</v>
      </c>
      <c r="B56" s="41" t="s">
        <v>84</v>
      </c>
      <c r="C56" s="41" t="s">
        <v>118</v>
      </c>
      <c r="D56" s="42" t="s">
        <v>121</v>
      </c>
      <c r="E56" s="42"/>
      <c r="F56" s="67">
        <v>99662.27</v>
      </c>
      <c r="G56" s="280">
        <v>99662.27</v>
      </c>
      <c r="H56" s="281"/>
      <c r="I56" s="56"/>
    </row>
    <row r="57" spans="1:9" ht="32.25" thickBot="1" x14ac:dyDescent="0.3">
      <c r="A57" s="12" t="s">
        <v>109</v>
      </c>
      <c r="B57" s="41" t="s">
        <v>84</v>
      </c>
      <c r="C57" s="41" t="s">
        <v>118</v>
      </c>
      <c r="D57" s="42" t="s">
        <v>122</v>
      </c>
      <c r="E57" s="42">
        <v>500</v>
      </c>
      <c r="F57" s="68">
        <f>F58</f>
        <v>62541</v>
      </c>
      <c r="G57" s="242">
        <f>G58</f>
        <v>62541</v>
      </c>
      <c r="H57" s="244"/>
      <c r="I57" s="56"/>
    </row>
    <row r="58" spans="1:9" ht="48" thickBot="1" x14ac:dyDescent="0.3">
      <c r="A58" s="44" t="s">
        <v>125</v>
      </c>
      <c r="B58" s="41" t="s">
        <v>84</v>
      </c>
      <c r="C58" s="41" t="s">
        <v>118</v>
      </c>
      <c r="D58" s="42" t="s">
        <v>122</v>
      </c>
      <c r="E58" s="42">
        <v>540</v>
      </c>
      <c r="F58" s="68">
        <v>62541</v>
      </c>
      <c r="G58" s="242">
        <v>62541</v>
      </c>
      <c r="H58" s="244"/>
      <c r="I58" s="56"/>
    </row>
    <row r="59" spans="1:9" ht="32.25" thickBot="1" x14ac:dyDescent="0.3">
      <c r="A59" s="12" t="s">
        <v>109</v>
      </c>
      <c r="B59" s="41" t="s">
        <v>84</v>
      </c>
      <c r="C59" s="41" t="s">
        <v>118</v>
      </c>
      <c r="D59" s="42" t="s">
        <v>248</v>
      </c>
      <c r="E59" s="42">
        <v>500</v>
      </c>
      <c r="F59" s="69" t="str">
        <f>F60</f>
        <v>37 121,27</v>
      </c>
      <c r="G59" s="245" t="str">
        <f>G60</f>
        <v>37 121,27</v>
      </c>
      <c r="H59" s="243"/>
      <c r="I59" s="56"/>
    </row>
    <row r="60" spans="1:9" ht="48" thickBot="1" x14ac:dyDescent="0.3">
      <c r="A60" s="44" t="s">
        <v>125</v>
      </c>
      <c r="B60" s="41" t="s">
        <v>84</v>
      </c>
      <c r="C60" s="41" t="s">
        <v>118</v>
      </c>
      <c r="D60" s="42" t="s">
        <v>248</v>
      </c>
      <c r="E60" s="42">
        <v>540</v>
      </c>
      <c r="F60" s="69" t="s">
        <v>249</v>
      </c>
      <c r="G60" s="245" t="s">
        <v>249</v>
      </c>
      <c r="H60" s="243"/>
      <c r="I60" s="56"/>
    </row>
    <row r="61" spans="1:9" ht="16.5" thickBot="1" x14ac:dyDescent="0.3">
      <c r="A61" s="12" t="s">
        <v>126</v>
      </c>
      <c r="B61" s="41" t="s">
        <v>84</v>
      </c>
      <c r="C61" s="41">
        <v>11</v>
      </c>
      <c r="D61" s="42"/>
      <c r="E61" s="42"/>
      <c r="F61" s="60">
        <f t="shared" ref="F61:G63" si="1">F62</f>
        <v>20000</v>
      </c>
      <c r="G61" s="242">
        <f t="shared" si="1"/>
        <v>20000</v>
      </c>
      <c r="H61" s="244"/>
      <c r="I61" s="56"/>
    </row>
    <row r="62" spans="1:9" ht="32.25" thickBot="1" x14ac:dyDescent="0.3">
      <c r="A62" s="44" t="s">
        <v>127</v>
      </c>
      <c r="B62" s="41" t="s">
        <v>84</v>
      </c>
      <c r="C62" s="41">
        <v>11</v>
      </c>
      <c r="D62" s="42" t="s">
        <v>128</v>
      </c>
      <c r="E62" s="42"/>
      <c r="F62" s="60">
        <f t="shared" si="1"/>
        <v>20000</v>
      </c>
      <c r="G62" s="242">
        <f t="shared" si="1"/>
        <v>20000</v>
      </c>
      <c r="H62" s="244"/>
      <c r="I62" s="56"/>
    </row>
    <row r="63" spans="1:9" ht="32.25" thickBot="1" x14ac:dyDescent="0.3">
      <c r="A63" s="12" t="s">
        <v>129</v>
      </c>
      <c r="B63" s="41" t="s">
        <v>84</v>
      </c>
      <c r="C63" s="41">
        <v>11</v>
      </c>
      <c r="D63" s="42" t="s">
        <v>130</v>
      </c>
      <c r="E63" s="42">
        <v>800</v>
      </c>
      <c r="F63" s="60">
        <f t="shared" si="1"/>
        <v>20000</v>
      </c>
      <c r="G63" s="242">
        <f t="shared" si="1"/>
        <v>20000</v>
      </c>
      <c r="H63" s="244"/>
      <c r="I63" s="56"/>
    </row>
    <row r="64" spans="1:9" ht="21.75" customHeight="1" thickBot="1" x14ac:dyDescent="0.3">
      <c r="A64" s="44" t="s">
        <v>131</v>
      </c>
      <c r="B64" s="41" t="s">
        <v>84</v>
      </c>
      <c r="C64" s="41">
        <v>11</v>
      </c>
      <c r="D64" s="42" t="s">
        <v>130</v>
      </c>
      <c r="E64" s="42">
        <v>870</v>
      </c>
      <c r="F64" s="60">
        <v>20000</v>
      </c>
      <c r="G64" s="242">
        <v>20000</v>
      </c>
      <c r="H64" s="244"/>
      <c r="I64" s="56"/>
    </row>
    <row r="65" spans="1:9" ht="48" thickBot="1" x14ac:dyDescent="0.3">
      <c r="A65" s="12" t="s">
        <v>132</v>
      </c>
      <c r="B65" s="41" t="s">
        <v>84</v>
      </c>
      <c r="C65" s="41">
        <v>13</v>
      </c>
      <c r="D65" s="42"/>
      <c r="E65" s="42"/>
      <c r="F65" s="60">
        <f>F66</f>
        <v>60000</v>
      </c>
      <c r="G65" s="242">
        <f>G66</f>
        <v>60000</v>
      </c>
      <c r="H65" s="244"/>
      <c r="I65" s="56"/>
    </row>
    <row r="66" spans="1:9" ht="32.25" thickBot="1" x14ac:dyDescent="0.3">
      <c r="A66" s="44" t="s">
        <v>103</v>
      </c>
      <c r="B66" s="41" t="s">
        <v>84</v>
      </c>
      <c r="C66" s="41">
        <v>13</v>
      </c>
      <c r="D66" s="42" t="s">
        <v>104</v>
      </c>
      <c r="E66" s="42"/>
      <c r="F66" s="61">
        <f>F67</f>
        <v>60000</v>
      </c>
      <c r="G66" s="266">
        <f>G67</f>
        <v>60000</v>
      </c>
      <c r="H66" s="267"/>
      <c r="I66" s="56"/>
    </row>
    <row r="67" spans="1:9" ht="63.75" thickBot="1" x14ac:dyDescent="0.3">
      <c r="A67" s="12" t="s">
        <v>105</v>
      </c>
      <c r="B67" s="41" t="s">
        <v>84</v>
      </c>
      <c r="C67" s="41">
        <v>13</v>
      </c>
      <c r="D67" s="42" t="s">
        <v>121</v>
      </c>
      <c r="E67" s="42"/>
      <c r="F67" s="61">
        <f>F68+F72</f>
        <v>60000</v>
      </c>
      <c r="G67" s="266">
        <f>G68+G72</f>
        <v>60000</v>
      </c>
      <c r="H67" s="267"/>
      <c r="I67" s="56"/>
    </row>
    <row r="68" spans="1:9" ht="16.5" thickBot="1" x14ac:dyDescent="0.3">
      <c r="A68" s="44" t="s">
        <v>135</v>
      </c>
      <c r="B68" s="41" t="s">
        <v>84</v>
      </c>
      <c r="C68" s="41">
        <v>13</v>
      </c>
      <c r="D68" s="42" t="s">
        <v>136</v>
      </c>
      <c r="E68" s="42"/>
      <c r="F68" s="62">
        <f>F69</f>
        <v>0</v>
      </c>
      <c r="G68" s="268">
        <f>G69</f>
        <v>0</v>
      </c>
      <c r="H68" s="269"/>
      <c r="I68" s="56"/>
    </row>
    <row r="69" spans="1:9" ht="32.25" thickBot="1" x14ac:dyDescent="0.3">
      <c r="A69" s="12" t="s">
        <v>129</v>
      </c>
      <c r="B69" s="41" t="s">
        <v>84</v>
      </c>
      <c r="C69" s="41">
        <v>13</v>
      </c>
      <c r="D69" s="42" t="s">
        <v>136</v>
      </c>
      <c r="E69" s="42">
        <v>800</v>
      </c>
      <c r="F69" s="62">
        <f>F70+F71</f>
        <v>0</v>
      </c>
      <c r="G69" s="268">
        <f>G70+G71</f>
        <v>0</v>
      </c>
      <c r="H69" s="269"/>
      <c r="I69" s="56"/>
    </row>
    <row r="70" spans="1:9" ht="32.25" thickBot="1" x14ac:dyDescent="0.3">
      <c r="A70" s="44" t="s">
        <v>137</v>
      </c>
      <c r="B70" s="41" t="s">
        <v>84</v>
      </c>
      <c r="C70" s="41">
        <v>13</v>
      </c>
      <c r="D70" s="42" t="s">
        <v>136</v>
      </c>
      <c r="E70" s="42">
        <v>830</v>
      </c>
      <c r="F70" s="62">
        <v>0</v>
      </c>
      <c r="G70" s="268">
        <v>0</v>
      </c>
      <c r="H70" s="269"/>
      <c r="I70" s="56"/>
    </row>
    <row r="71" spans="1:9" ht="32.25" thickBot="1" x14ac:dyDescent="0.3">
      <c r="A71" s="12" t="s">
        <v>138</v>
      </c>
      <c r="B71" s="41" t="s">
        <v>84</v>
      </c>
      <c r="C71" s="41">
        <v>13</v>
      </c>
      <c r="D71" s="42" t="s">
        <v>136</v>
      </c>
      <c r="E71" s="42">
        <v>850</v>
      </c>
      <c r="F71" s="62">
        <v>0</v>
      </c>
      <c r="G71" s="268">
        <v>0</v>
      </c>
      <c r="H71" s="269"/>
      <c r="I71" s="56"/>
    </row>
    <row r="72" spans="1:9" ht="111" thickBot="1" x14ac:dyDescent="0.3">
      <c r="A72" s="44" t="s">
        <v>139</v>
      </c>
      <c r="B72" s="41" t="s">
        <v>84</v>
      </c>
      <c r="C72" s="41">
        <v>13</v>
      </c>
      <c r="D72" s="42" t="s">
        <v>140</v>
      </c>
      <c r="E72" s="42"/>
      <c r="F72" s="61">
        <f>F73</f>
        <v>60000</v>
      </c>
      <c r="G72" s="266">
        <f>G73</f>
        <v>60000</v>
      </c>
      <c r="H72" s="267"/>
      <c r="I72" s="56"/>
    </row>
    <row r="73" spans="1:9" ht="48" thickBot="1" x14ac:dyDescent="0.3">
      <c r="A73" s="12" t="s">
        <v>141</v>
      </c>
      <c r="B73" s="41" t="s">
        <v>84</v>
      </c>
      <c r="C73" s="41">
        <v>13</v>
      </c>
      <c r="D73" s="42" t="s">
        <v>140</v>
      </c>
      <c r="E73" s="42">
        <v>300</v>
      </c>
      <c r="F73" s="61">
        <f>F74</f>
        <v>60000</v>
      </c>
      <c r="G73" s="266">
        <f>G74</f>
        <v>60000</v>
      </c>
      <c r="H73" s="267"/>
      <c r="I73" s="56"/>
    </row>
    <row r="74" spans="1:9" ht="32.25" thickBot="1" x14ac:dyDescent="0.3">
      <c r="A74" s="44" t="s">
        <v>142</v>
      </c>
      <c r="B74" s="41" t="s">
        <v>84</v>
      </c>
      <c r="C74" s="41">
        <v>13</v>
      </c>
      <c r="D74" s="42" t="s">
        <v>140</v>
      </c>
      <c r="E74" s="42">
        <v>360</v>
      </c>
      <c r="F74" s="61">
        <v>60000</v>
      </c>
      <c r="G74" s="266">
        <v>60000</v>
      </c>
      <c r="H74" s="267"/>
      <c r="I74" s="56"/>
    </row>
    <row r="75" spans="1:9" ht="24" customHeight="1" thickBot="1" x14ac:dyDescent="0.3">
      <c r="A75" s="32" t="s">
        <v>143</v>
      </c>
      <c r="B75" s="33" t="s">
        <v>144</v>
      </c>
      <c r="C75" s="33"/>
      <c r="D75" s="34"/>
      <c r="E75" s="34"/>
      <c r="F75" s="70">
        <f t="shared" ref="F75:G78" si="2">F76</f>
        <v>533230.1</v>
      </c>
      <c r="G75" s="284">
        <f t="shared" si="2"/>
        <v>580648.81000000006</v>
      </c>
      <c r="H75" s="250"/>
      <c r="I75" s="56"/>
    </row>
    <row r="76" spans="1:9" ht="48" thickBot="1" x14ac:dyDescent="0.3">
      <c r="A76" s="12" t="s">
        <v>145</v>
      </c>
      <c r="B76" s="41" t="s">
        <v>144</v>
      </c>
      <c r="C76" s="41" t="s">
        <v>146</v>
      </c>
      <c r="D76" s="42"/>
      <c r="E76" s="42"/>
      <c r="F76" s="62">
        <f t="shared" si="2"/>
        <v>533230.1</v>
      </c>
      <c r="G76" s="268">
        <f t="shared" si="2"/>
        <v>580648.81000000006</v>
      </c>
      <c r="H76" s="269"/>
      <c r="I76" s="56"/>
    </row>
    <row r="77" spans="1:9" ht="32.25" thickBot="1" x14ac:dyDescent="0.3">
      <c r="A77" s="44" t="s">
        <v>103</v>
      </c>
      <c r="B77" s="41" t="s">
        <v>144</v>
      </c>
      <c r="C77" s="41" t="s">
        <v>146</v>
      </c>
      <c r="D77" s="42" t="s">
        <v>104</v>
      </c>
      <c r="E77" s="42"/>
      <c r="F77" s="62">
        <f t="shared" si="2"/>
        <v>533230.1</v>
      </c>
      <c r="G77" s="268">
        <f t="shared" si="2"/>
        <v>580648.81000000006</v>
      </c>
      <c r="H77" s="269"/>
      <c r="I77" s="56"/>
    </row>
    <row r="78" spans="1:9" ht="63.75" thickBot="1" x14ac:dyDescent="0.3">
      <c r="A78" s="12" t="s">
        <v>147</v>
      </c>
      <c r="B78" s="41" t="s">
        <v>144</v>
      </c>
      <c r="C78" s="41" t="s">
        <v>146</v>
      </c>
      <c r="D78" s="42" t="s">
        <v>121</v>
      </c>
      <c r="E78" s="42"/>
      <c r="F78" s="62">
        <f t="shared" si="2"/>
        <v>533230.1</v>
      </c>
      <c r="G78" s="268">
        <f t="shared" si="2"/>
        <v>580648.81000000006</v>
      </c>
      <c r="H78" s="269"/>
      <c r="I78" s="56"/>
    </row>
    <row r="79" spans="1:9" ht="142.5" thickBot="1" x14ac:dyDescent="0.3">
      <c r="A79" s="44" t="s">
        <v>148</v>
      </c>
      <c r="B79" s="41" t="s">
        <v>144</v>
      </c>
      <c r="C79" s="41" t="s">
        <v>146</v>
      </c>
      <c r="D79" s="42" t="s">
        <v>149</v>
      </c>
      <c r="E79" s="42"/>
      <c r="F79" s="62">
        <f>F80+F82</f>
        <v>533230.1</v>
      </c>
      <c r="G79" s="268">
        <f>G80+G82</f>
        <v>580648.81000000006</v>
      </c>
      <c r="H79" s="269"/>
      <c r="I79" s="56"/>
    </row>
    <row r="80" spans="1:9" ht="189.75" thickBot="1" x14ac:dyDescent="0.3">
      <c r="A80" s="12" t="s">
        <v>93</v>
      </c>
      <c r="B80" s="41" t="s">
        <v>144</v>
      </c>
      <c r="C80" s="41" t="s">
        <v>146</v>
      </c>
      <c r="D80" s="42" t="s">
        <v>149</v>
      </c>
      <c r="E80" s="42">
        <v>100</v>
      </c>
      <c r="F80" s="62">
        <f>F81</f>
        <v>527230.1</v>
      </c>
      <c r="G80" s="268">
        <f>G81</f>
        <v>574648.81000000006</v>
      </c>
      <c r="H80" s="269"/>
      <c r="I80" s="56"/>
    </row>
    <row r="81" spans="1:9" ht="79.5" thickBot="1" x14ac:dyDescent="0.3">
      <c r="A81" s="44" t="s">
        <v>94</v>
      </c>
      <c r="B81" s="41" t="s">
        <v>144</v>
      </c>
      <c r="C81" s="41" t="s">
        <v>146</v>
      </c>
      <c r="D81" s="42" t="s">
        <v>149</v>
      </c>
      <c r="E81" s="42">
        <v>120</v>
      </c>
      <c r="F81" s="62">
        <v>527230.1</v>
      </c>
      <c r="G81" s="268">
        <v>574648.81000000006</v>
      </c>
      <c r="H81" s="269"/>
      <c r="I81" s="56"/>
    </row>
    <row r="82" spans="1:9" ht="79.5" thickBot="1" x14ac:dyDescent="0.3">
      <c r="A82" s="12" t="s">
        <v>101</v>
      </c>
      <c r="B82" s="41" t="s">
        <v>144</v>
      </c>
      <c r="C82" s="41" t="s">
        <v>146</v>
      </c>
      <c r="D82" s="42" t="s">
        <v>149</v>
      </c>
      <c r="E82" s="42">
        <v>200</v>
      </c>
      <c r="F82" s="62">
        <f>F83</f>
        <v>6000</v>
      </c>
      <c r="G82" s="268">
        <f>G83</f>
        <v>6000</v>
      </c>
      <c r="H82" s="269"/>
      <c r="I82" s="56"/>
    </row>
    <row r="83" spans="1:9" ht="79.5" thickBot="1" x14ac:dyDescent="0.3">
      <c r="A83" s="44" t="s">
        <v>102</v>
      </c>
      <c r="B83" s="41" t="s">
        <v>144</v>
      </c>
      <c r="C83" s="41" t="s">
        <v>146</v>
      </c>
      <c r="D83" s="42" t="s">
        <v>149</v>
      </c>
      <c r="E83" s="42">
        <v>240</v>
      </c>
      <c r="F83" s="62">
        <v>6000</v>
      </c>
      <c r="G83" s="268">
        <v>6000</v>
      </c>
      <c r="H83" s="269"/>
      <c r="I83" s="56"/>
    </row>
    <row r="84" spans="1:9" ht="63.75" thickBot="1" x14ac:dyDescent="0.3">
      <c r="A84" s="45" t="s">
        <v>150</v>
      </c>
      <c r="B84" s="33" t="s">
        <v>146</v>
      </c>
      <c r="C84" s="33"/>
      <c r="D84" s="34"/>
      <c r="E84" s="34"/>
      <c r="F84" s="71">
        <f t="shared" ref="F84:G89" si="3">F85</f>
        <v>127300</v>
      </c>
      <c r="G84" s="282">
        <f t="shared" si="3"/>
        <v>127300</v>
      </c>
      <c r="H84" s="283"/>
      <c r="I84" s="56"/>
    </row>
    <row r="85" spans="1:9" ht="93" customHeight="1" thickBot="1" x14ac:dyDescent="0.3">
      <c r="A85" s="44" t="s">
        <v>250</v>
      </c>
      <c r="B85" s="41" t="s">
        <v>146</v>
      </c>
      <c r="C85" s="41">
        <v>10</v>
      </c>
      <c r="D85" s="42"/>
      <c r="E85" s="42"/>
      <c r="F85" s="61">
        <f t="shared" si="3"/>
        <v>127300</v>
      </c>
      <c r="G85" s="266">
        <f t="shared" si="3"/>
        <v>127300</v>
      </c>
      <c r="H85" s="267"/>
      <c r="I85" s="56"/>
    </row>
    <row r="86" spans="1:9" ht="32.25" thickBot="1" x14ac:dyDescent="0.3">
      <c r="A86" s="12" t="s">
        <v>103</v>
      </c>
      <c r="B86" s="41" t="s">
        <v>146</v>
      </c>
      <c r="C86" s="41">
        <v>10</v>
      </c>
      <c r="D86" s="42" t="s">
        <v>251</v>
      </c>
      <c r="E86" s="42"/>
      <c r="F86" s="61">
        <f t="shared" si="3"/>
        <v>127300</v>
      </c>
      <c r="G86" s="266">
        <f t="shared" si="3"/>
        <v>127300</v>
      </c>
      <c r="H86" s="267"/>
      <c r="I86" s="56"/>
    </row>
    <row r="87" spans="1:9" ht="63.75" thickBot="1" x14ac:dyDescent="0.3">
      <c r="A87" s="44" t="s">
        <v>105</v>
      </c>
      <c r="B87" s="41" t="s">
        <v>146</v>
      </c>
      <c r="C87" s="41">
        <v>10</v>
      </c>
      <c r="D87" s="42" t="s">
        <v>121</v>
      </c>
      <c r="E87" s="42"/>
      <c r="F87" s="61">
        <f t="shared" si="3"/>
        <v>127300</v>
      </c>
      <c r="G87" s="266">
        <f t="shared" si="3"/>
        <v>127300</v>
      </c>
      <c r="H87" s="267"/>
      <c r="I87" s="56"/>
    </row>
    <row r="88" spans="1:9" ht="126.75" thickBot="1" x14ac:dyDescent="0.3">
      <c r="A88" s="12" t="s">
        <v>152</v>
      </c>
      <c r="B88" s="41" t="s">
        <v>146</v>
      </c>
      <c r="C88" s="41">
        <v>10</v>
      </c>
      <c r="D88" s="42" t="s">
        <v>153</v>
      </c>
      <c r="E88" s="42"/>
      <c r="F88" s="61">
        <f t="shared" si="3"/>
        <v>127300</v>
      </c>
      <c r="G88" s="266">
        <f t="shared" si="3"/>
        <v>127300</v>
      </c>
      <c r="H88" s="267"/>
      <c r="I88" s="56"/>
    </row>
    <row r="89" spans="1:9" ht="32.25" thickBot="1" x14ac:dyDescent="0.3">
      <c r="A89" s="44" t="s">
        <v>109</v>
      </c>
      <c r="B89" s="41" t="s">
        <v>146</v>
      </c>
      <c r="C89" s="41">
        <v>10</v>
      </c>
      <c r="D89" s="42" t="s">
        <v>153</v>
      </c>
      <c r="E89" s="42">
        <v>500</v>
      </c>
      <c r="F89" s="61">
        <f t="shared" si="3"/>
        <v>127300</v>
      </c>
      <c r="G89" s="266">
        <f t="shared" si="3"/>
        <v>127300</v>
      </c>
      <c r="H89" s="267"/>
      <c r="I89" s="56"/>
    </row>
    <row r="90" spans="1:9" ht="32.25" thickBot="1" x14ac:dyDescent="0.3">
      <c r="A90" s="12" t="s">
        <v>110</v>
      </c>
      <c r="B90" s="41" t="s">
        <v>146</v>
      </c>
      <c r="C90" s="41">
        <v>10</v>
      </c>
      <c r="D90" s="42" t="s">
        <v>153</v>
      </c>
      <c r="E90" s="42">
        <v>540</v>
      </c>
      <c r="F90" s="61">
        <v>127300</v>
      </c>
      <c r="G90" s="266">
        <v>127300</v>
      </c>
      <c r="H90" s="267"/>
      <c r="I90" s="56"/>
    </row>
    <row r="91" spans="1:9" ht="32.25" thickBot="1" x14ac:dyDescent="0.3">
      <c r="A91" s="32" t="s">
        <v>154</v>
      </c>
      <c r="B91" s="33" t="s">
        <v>86</v>
      </c>
      <c r="C91" s="33"/>
      <c r="D91" s="34"/>
      <c r="E91" s="34"/>
      <c r="F91" s="59">
        <f t="shared" ref="F91:G93" si="4">F92</f>
        <v>2300000</v>
      </c>
      <c r="G91" s="285">
        <f t="shared" si="4"/>
        <v>2300000</v>
      </c>
      <c r="H91" s="286"/>
      <c r="I91" s="56"/>
    </row>
    <row r="92" spans="1:9" ht="32.25" thickBot="1" x14ac:dyDescent="0.3">
      <c r="A92" s="12" t="s">
        <v>155</v>
      </c>
      <c r="B92" s="41" t="s">
        <v>86</v>
      </c>
      <c r="C92" s="41" t="s">
        <v>156</v>
      </c>
      <c r="D92" s="42"/>
      <c r="E92" s="42"/>
      <c r="F92" s="61">
        <f t="shared" si="4"/>
        <v>2300000</v>
      </c>
      <c r="G92" s="266">
        <f t="shared" si="4"/>
        <v>2300000</v>
      </c>
      <c r="H92" s="267"/>
      <c r="I92" s="56"/>
    </row>
    <row r="93" spans="1:9" ht="131.25" customHeight="1" thickBot="1" x14ac:dyDescent="0.3">
      <c r="A93" s="44" t="s">
        <v>157</v>
      </c>
      <c r="B93" s="41" t="s">
        <v>86</v>
      </c>
      <c r="C93" s="41" t="s">
        <v>156</v>
      </c>
      <c r="D93" s="42" t="s">
        <v>158</v>
      </c>
      <c r="E93" s="42"/>
      <c r="F93" s="61">
        <f t="shared" si="4"/>
        <v>2300000</v>
      </c>
      <c r="G93" s="266">
        <f t="shared" si="4"/>
        <v>2300000</v>
      </c>
      <c r="H93" s="267"/>
      <c r="I93" s="56"/>
    </row>
    <row r="94" spans="1:9" ht="33.75" customHeight="1" thickBot="1" x14ac:dyDescent="0.3">
      <c r="A94" s="44" t="s">
        <v>159</v>
      </c>
      <c r="B94" s="41" t="s">
        <v>86</v>
      </c>
      <c r="C94" s="41" t="s">
        <v>156</v>
      </c>
      <c r="D94" s="42" t="s">
        <v>160</v>
      </c>
      <c r="E94" s="42"/>
      <c r="F94" s="61">
        <f>F95+F99+F103</f>
        <v>2300000</v>
      </c>
      <c r="G94" s="266">
        <f>G95+G99+G103</f>
        <v>2300000</v>
      </c>
      <c r="H94" s="267"/>
      <c r="I94" s="56"/>
    </row>
    <row r="95" spans="1:9" ht="63.75" thickBot="1" x14ac:dyDescent="0.3">
      <c r="A95" s="12" t="s">
        <v>161</v>
      </c>
      <c r="B95" s="41" t="s">
        <v>86</v>
      </c>
      <c r="C95" s="41" t="s">
        <v>156</v>
      </c>
      <c r="D95" s="42" t="s">
        <v>162</v>
      </c>
      <c r="E95" s="42"/>
      <c r="F95" s="61">
        <f>F96</f>
        <v>1500000</v>
      </c>
      <c r="G95" s="266">
        <f>G96</f>
        <v>1500000</v>
      </c>
      <c r="H95" s="267"/>
      <c r="I95" s="56"/>
    </row>
    <row r="96" spans="1:9" ht="48" thickBot="1" x14ac:dyDescent="0.3">
      <c r="A96" s="44" t="s">
        <v>239</v>
      </c>
      <c r="B96" s="41" t="s">
        <v>86</v>
      </c>
      <c r="C96" s="41" t="s">
        <v>156</v>
      </c>
      <c r="D96" s="42" t="s">
        <v>163</v>
      </c>
      <c r="E96" s="42"/>
      <c r="F96" s="61">
        <f>F97</f>
        <v>1500000</v>
      </c>
      <c r="G96" s="266">
        <f>G97</f>
        <v>1500000</v>
      </c>
      <c r="H96" s="267"/>
      <c r="I96" s="56"/>
    </row>
    <row r="97" spans="1:9" ht="63.75" customHeight="1" thickBot="1" x14ac:dyDescent="0.3">
      <c r="A97" s="44" t="s">
        <v>101</v>
      </c>
      <c r="B97" s="41" t="s">
        <v>86</v>
      </c>
      <c r="C97" s="41" t="s">
        <v>156</v>
      </c>
      <c r="D97" s="42" t="s">
        <v>163</v>
      </c>
      <c r="E97" s="42">
        <v>200</v>
      </c>
      <c r="F97" s="61">
        <f>F98</f>
        <v>1500000</v>
      </c>
      <c r="G97" s="266">
        <v>1500000</v>
      </c>
      <c r="H97" s="267"/>
      <c r="I97" s="56"/>
    </row>
    <row r="98" spans="1:9" ht="79.5" thickBot="1" x14ac:dyDescent="0.3">
      <c r="A98" s="12" t="s">
        <v>102</v>
      </c>
      <c r="B98" s="41" t="s">
        <v>86</v>
      </c>
      <c r="C98" s="41" t="s">
        <v>156</v>
      </c>
      <c r="D98" s="42" t="s">
        <v>163</v>
      </c>
      <c r="E98" s="42">
        <v>240</v>
      </c>
      <c r="F98" s="61">
        <v>1500000</v>
      </c>
      <c r="G98" s="266">
        <v>1500000</v>
      </c>
      <c r="H98" s="267"/>
      <c r="I98" s="56"/>
    </row>
    <row r="99" spans="1:9" ht="68.25" customHeight="1" thickBot="1" x14ac:dyDescent="0.3">
      <c r="A99" s="44" t="s">
        <v>164</v>
      </c>
      <c r="B99" s="41" t="s">
        <v>86</v>
      </c>
      <c r="C99" s="41" t="s">
        <v>156</v>
      </c>
      <c r="D99" s="42" t="s">
        <v>165</v>
      </c>
      <c r="E99" s="42"/>
      <c r="F99" s="61">
        <f t="shared" ref="F99:G101" si="5">F100</f>
        <v>500000</v>
      </c>
      <c r="G99" s="266">
        <f t="shared" si="5"/>
        <v>500000</v>
      </c>
      <c r="H99" s="267"/>
      <c r="I99" s="56"/>
    </row>
    <row r="100" spans="1:9" ht="48" thickBot="1" x14ac:dyDescent="0.3">
      <c r="A100" s="12" t="s">
        <v>166</v>
      </c>
      <c r="B100" s="41" t="s">
        <v>86</v>
      </c>
      <c r="C100" s="41" t="s">
        <v>156</v>
      </c>
      <c r="D100" s="42" t="s">
        <v>167</v>
      </c>
      <c r="E100" s="42"/>
      <c r="F100" s="61">
        <f t="shared" si="5"/>
        <v>500000</v>
      </c>
      <c r="G100" s="266">
        <f t="shared" si="5"/>
        <v>500000</v>
      </c>
      <c r="H100" s="267"/>
      <c r="I100" s="56"/>
    </row>
    <row r="101" spans="1:9" ht="63.75" customHeight="1" thickBot="1" x14ac:dyDescent="0.3">
      <c r="A101" s="44" t="s">
        <v>101</v>
      </c>
      <c r="B101" s="41" t="s">
        <v>86</v>
      </c>
      <c r="C101" s="41" t="s">
        <v>156</v>
      </c>
      <c r="D101" s="42" t="s">
        <v>167</v>
      </c>
      <c r="E101" s="42">
        <v>200</v>
      </c>
      <c r="F101" s="61">
        <f t="shared" si="5"/>
        <v>500000</v>
      </c>
      <c r="G101" s="266">
        <f t="shared" si="5"/>
        <v>500000</v>
      </c>
      <c r="H101" s="267"/>
      <c r="I101" s="56"/>
    </row>
    <row r="102" spans="1:9" ht="79.5" thickBot="1" x14ac:dyDescent="0.3">
      <c r="A102" s="12" t="s">
        <v>102</v>
      </c>
      <c r="B102" s="41" t="s">
        <v>86</v>
      </c>
      <c r="C102" s="41" t="s">
        <v>156</v>
      </c>
      <c r="D102" s="42" t="s">
        <v>167</v>
      </c>
      <c r="E102" s="42">
        <v>240</v>
      </c>
      <c r="F102" s="61">
        <v>500000</v>
      </c>
      <c r="G102" s="266">
        <v>500000</v>
      </c>
      <c r="H102" s="267"/>
      <c r="I102" s="56"/>
    </row>
    <row r="103" spans="1:9" ht="63.75" thickBot="1" x14ac:dyDescent="0.3">
      <c r="A103" s="44" t="s">
        <v>168</v>
      </c>
      <c r="B103" s="41" t="s">
        <v>86</v>
      </c>
      <c r="C103" s="41" t="s">
        <v>156</v>
      </c>
      <c r="D103" s="42" t="s">
        <v>169</v>
      </c>
      <c r="E103" s="42"/>
      <c r="F103" s="61">
        <f t="shared" ref="F103:G105" si="6">F104</f>
        <v>300000</v>
      </c>
      <c r="G103" s="266">
        <f t="shared" si="6"/>
        <v>300000</v>
      </c>
      <c r="H103" s="267"/>
      <c r="I103" s="56"/>
    </row>
    <row r="104" spans="1:9" ht="113.25" customHeight="1" thickBot="1" x14ac:dyDescent="0.3">
      <c r="A104" s="44" t="s">
        <v>170</v>
      </c>
      <c r="B104" s="41" t="s">
        <v>86</v>
      </c>
      <c r="C104" s="41" t="s">
        <v>156</v>
      </c>
      <c r="D104" s="42" t="s">
        <v>171</v>
      </c>
      <c r="E104" s="42"/>
      <c r="F104" s="61">
        <f t="shared" si="6"/>
        <v>300000</v>
      </c>
      <c r="G104" s="266">
        <f t="shared" si="6"/>
        <v>300000</v>
      </c>
      <c r="H104" s="267"/>
      <c r="I104" s="56"/>
    </row>
    <row r="105" spans="1:9" ht="66.75" customHeight="1" thickBot="1" x14ac:dyDescent="0.3">
      <c r="A105" s="44" t="s">
        <v>101</v>
      </c>
      <c r="B105" s="41" t="s">
        <v>86</v>
      </c>
      <c r="C105" s="41" t="s">
        <v>156</v>
      </c>
      <c r="D105" s="42" t="s">
        <v>171</v>
      </c>
      <c r="E105" s="42">
        <v>200</v>
      </c>
      <c r="F105" s="61">
        <f t="shared" si="6"/>
        <v>300000</v>
      </c>
      <c r="G105" s="266">
        <f t="shared" si="6"/>
        <v>300000</v>
      </c>
      <c r="H105" s="267"/>
      <c r="I105" s="56"/>
    </row>
    <row r="106" spans="1:9" ht="79.5" thickBot="1" x14ac:dyDescent="0.3">
      <c r="A106" s="12" t="s">
        <v>102</v>
      </c>
      <c r="B106" s="41" t="s">
        <v>86</v>
      </c>
      <c r="C106" s="41" t="s">
        <v>156</v>
      </c>
      <c r="D106" s="42" t="s">
        <v>171</v>
      </c>
      <c r="E106" s="42">
        <v>240</v>
      </c>
      <c r="F106" s="61">
        <v>300000</v>
      </c>
      <c r="G106" s="266">
        <v>300000</v>
      </c>
      <c r="H106" s="267"/>
      <c r="I106" s="56"/>
    </row>
    <row r="107" spans="1:9" ht="48" thickBot="1" x14ac:dyDescent="0.3">
      <c r="A107" s="32" t="s">
        <v>179</v>
      </c>
      <c r="B107" s="33" t="s">
        <v>180</v>
      </c>
      <c r="C107" s="33"/>
      <c r="D107" s="34"/>
      <c r="E107" s="34"/>
      <c r="F107" s="59">
        <f>F108+F114+F124</f>
        <v>1355000</v>
      </c>
      <c r="G107" s="285">
        <f>G108+G114+G124</f>
        <v>1355000</v>
      </c>
      <c r="H107" s="286"/>
      <c r="I107" s="56"/>
    </row>
    <row r="108" spans="1:9" ht="16.5" thickBot="1" x14ac:dyDescent="0.3">
      <c r="A108" s="12" t="s">
        <v>181</v>
      </c>
      <c r="B108" s="41" t="s">
        <v>180</v>
      </c>
      <c r="C108" s="41" t="s">
        <v>84</v>
      </c>
      <c r="D108" s="42"/>
      <c r="E108" s="42"/>
      <c r="F108" s="61">
        <f t="shared" ref="F108:G112" si="7">F109</f>
        <v>520000</v>
      </c>
      <c r="G108" s="266">
        <f t="shared" si="7"/>
        <v>520000</v>
      </c>
      <c r="H108" s="267"/>
      <c r="I108" s="56"/>
    </row>
    <row r="109" spans="1:9" ht="32.25" thickBot="1" x14ac:dyDescent="0.3">
      <c r="A109" s="44" t="s">
        <v>119</v>
      </c>
      <c r="B109" s="41" t="s">
        <v>180</v>
      </c>
      <c r="C109" s="41" t="s">
        <v>84</v>
      </c>
      <c r="D109" s="42" t="s">
        <v>104</v>
      </c>
      <c r="E109" s="42"/>
      <c r="F109" s="61">
        <f t="shared" si="7"/>
        <v>520000</v>
      </c>
      <c r="G109" s="266">
        <f t="shared" si="7"/>
        <v>520000</v>
      </c>
      <c r="H109" s="267"/>
      <c r="I109" s="56"/>
    </row>
    <row r="110" spans="1:9" ht="63.75" thickBot="1" x14ac:dyDescent="0.3">
      <c r="A110" s="12" t="s">
        <v>105</v>
      </c>
      <c r="B110" s="41" t="s">
        <v>180</v>
      </c>
      <c r="C110" s="41" t="s">
        <v>84</v>
      </c>
      <c r="D110" s="42" t="s">
        <v>121</v>
      </c>
      <c r="E110" s="42"/>
      <c r="F110" s="61">
        <f t="shared" si="7"/>
        <v>520000</v>
      </c>
      <c r="G110" s="266">
        <f t="shared" si="7"/>
        <v>520000</v>
      </c>
      <c r="H110" s="267"/>
      <c r="I110" s="56"/>
    </row>
    <row r="111" spans="1:9" ht="95.25" thickBot="1" x14ac:dyDescent="0.3">
      <c r="A111" s="44" t="s">
        <v>182</v>
      </c>
      <c r="B111" s="41" t="s">
        <v>180</v>
      </c>
      <c r="C111" s="41" t="s">
        <v>84</v>
      </c>
      <c r="D111" s="42" t="s">
        <v>252</v>
      </c>
      <c r="E111" s="42"/>
      <c r="F111" s="61">
        <f t="shared" si="7"/>
        <v>520000</v>
      </c>
      <c r="G111" s="266">
        <f t="shared" si="7"/>
        <v>520000</v>
      </c>
      <c r="H111" s="267"/>
      <c r="I111" s="56"/>
    </row>
    <row r="112" spans="1:9" ht="65.25" customHeight="1" thickBot="1" x14ac:dyDescent="0.3">
      <c r="A112" s="44" t="s">
        <v>101</v>
      </c>
      <c r="B112" s="41" t="s">
        <v>180</v>
      </c>
      <c r="C112" s="41" t="s">
        <v>84</v>
      </c>
      <c r="D112" s="42" t="s">
        <v>252</v>
      </c>
      <c r="E112" s="42">
        <v>200</v>
      </c>
      <c r="F112" s="61">
        <f t="shared" si="7"/>
        <v>520000</v>
      </c>
      <c r="G112" s="266">
        <f t="shared" si="7"/>
        <v>520000</v>
      </c>
      <c r="H112" s="267"/>
      <c r="I112" s="56"/>
    </row>
    <row r="113" spans="1:9" ht="79.5" thickBot="1" x14ac:dyDescent="0.3">
      <c r="A113" s="12" t="s">
        <v>102</v>
      </c>
      <c r="B113" s="41" t="s">
        <v>180</v>
      </c>
      <c r="C113" s="41" t="s">
        <v>84</v>
      </c>
      <c r="D113" s="42" t="s">
        <v>252</v>
      </c>
      <c r="E113" s="42">
        <v>240</v>
      </c>
      <c r="F113" s="61">
        <v>520000</v>
      </c>
      <c r="G113" s="266">
        <v>520000</v>
      </c>
      <c r="H113" s="267"/>
      <c r="I113" s="56"/>
    </row>
    <row r="114" spans="1:9" ht="32.25" thickBot="1" x14ac:dyDescent="0.3">
      <c r="A114" s="44" t="s">
        <v>186</v>
      </c>
      <c r="B114" s="41" t="s">
        <v>180</v>
      </c>
      <c r="C114" s="41" t="s">
        <v>144</v>
      </c>
      <c r="D114" s="42"/>
      <c r="E114" s="42"/>
      <c r="F114" s="61">
        <f>F115</f>
        <v>365000</v>
      </c>
      <c r="G114" s="266">
        <f>G115</f>
        <v>365000</v>
      </c>
      <c r="H114" s="267"/>
      <c r="I114" s="56"/>
    </row>
    <row r="115" spans="1:9" ht="32.25" thickBot="1" x14ac:dyDescent="0.3">
      <c r="A115" s="12" t="s">
        <v>103</v>
      </c>
      <c r="B115" s="41" t="s">
        <v>180</v>
      </c>
      <c r="C115" s="41" t="s">
        <v>144</v>
      </c>
      <c r="D115" s="42" t="s">
        <v>104</v>
      </c>
      <c r="E115" s="42"/>
      <c r="F115" s="61">
        <f>F116</f>
        <v>365000</v>
      </c>
      <c r="G115" s="266">
        <f>G116</f>
        <v>365000</v>
      </c>
      <c r="H115" s="267"/>
      <c r="I115" s="56"/>
    </row>
    <row r="116" spans="1:9" ht="63.75" thickBot="1" x14ac:dyDescent="0.3">
      <c r="A116" s="44" t="s">
        <v>187</v>
      </c>
      <c r="B116" s="41" t="s">
        <v>180</v>
      </c>
      <c r="C116" s="41" t="s">
        <v>144</v>
      </c>
      <c r="D116" s="42" t="s">
        <v>121</v>
      </c>
      <c r="E116" s="42"/>
      <c r="F116" s="61">
        <f>F117+F120</f>
        <v>365000</v>
      </c>
      <c r="G116" s="266">
        <f>G117+G120</f>
        <v>365000</v>
      </c>
      <c r="H116" s="267"/>
      <c r="I116" s="56"/>
    </row>
    <row r="117" spans="1:9" ht="63.75" thickBot="1" x14ac:dyDescent="0.3">
      <c r="A117" s="12" t="s">
        <v>253</v>
      </c>
      <c r="B117" s="41" t="s">
        <v>180</v>
      </c>
      <c r="C117" s="41" t="s">
        <v>144</v>
      </c>
      <c r="D117" s="42" t="s">
        <v>183</v>
      </c>
      <c r="E117" s="42"/>
      <c r="F117" s="61">
        <f>F118</f>
        <v>350000</v>
      </c>
      <c r="G117" s="266">
        <f>G118</f>
        <v>350000</v>
      </c>
      <c r="H117" s="267"/>
      <c r="I117" s="56"/>
    </row>
    <row r="118" spans="1:9" ht="65.25" customHeight="1" thickBot="1" x14ac:dyDescent="0.3">
      <c r="A118" s="44" t="s">
        <v>101</v>
      </c>
      <c r="B118" s="41" t="s">
        <v>180</v>
      </c>
      <c r="C118" s="41" t="s">
        <v>144</v>
      </c>
      <c r="D118" s="42" t="s">
        <v>183</v>
      </c>
      <c r="E118" s="42">
        <v>200</v>
      </c>
      <c r="F118" s="61">
        <f>F119</f>
        <v>350000</v>
      </c>
      <c r="G118" s="266">
        <f>G119</f>
        <v>350000</v>
      </c>
      <c r="H118" s="267"/>
      <c r="I118" s="56"/>
    </row>
    <row r="119" spans="1:9" ht="79.5" thickBot="1" x14ac:dyDescent="0.3">
      <c r="A119" s="12" t="s">
        <v>102</v>
      </c>
      <c r="B119" s="41" t="s">
        <v>180</v>
      </c>
      <c r="C119" s="41" t="s">
        <v>144</v>
      </c>
      <c r="D119" s="42" t="s">
        <v>183</v>
      </c>
      <c r="E119" s="42">
        <v>240</v>
      </c>
      <c r="F119" s="61">
        <v>350000</v>
      </c>
      <c r="G119" s="266">
        <v>350000</v>
      </c>
      <c r="H119" s="267"/>
      <c r="I119" s="56"/>
    </row>
    <row r="120" spans="1:9" ht="32.25" thickBot="1" x14ac:dyDescent="0.3">
      <c r="A120" s="44" t="s">
        <v>190</v>
      </c>
      <c r="B120" s="41" t="s">
        <v>180</v>
      </c>
      <c r="C120" s="41" t="s">
        <v>144</v>
      </c>
      <c r="D120" s="42" t="s">
        <v>191</v>
      </c>
      <c r="E120" s="42"/>
      <c r="F120" s="61">
        <f>F121</f>
        <v>15000</v>
      </c>
      <c r="G120" s="266">
        <f>G121</f>
        <v>15000</v>
      </c>
      <c r="H120" s="267"/>
      <c r="I120" s="56"/>
    </row>
    <row r="121" spans="1:9" ht="31.5" customHeight="1" x14ac:dyDescent="0.25">
      <c r="A121" s="297" t="s">
        <v>101</v>
      </c>
      <c r="B121" s="260" t="s">
        <v>180</v>
      </c>
      <c r="C121" s="260" t="s">
        <v>144</v>
      </c>
      <c r="D121" s="262" t="s">
        <v>191</v>
      </c>
      <c r="E121" s="262">
        <v>200</v>
      </c>
      <c r="F121" s="287">
        <f>F123</f>
        <v>15000</v>
      </c>
      <c r="G121" s="289">
        <f>G123</f>
        <v>15000</v>
      </c>
      <c r="H121" s="290"/>
      <c r="I121" s="251"/>
    </row>
    <row r="122" spans="1:9" ht="35.25" customHeight="1" thickBot="1" x14ac:dyDescent="0.3">
      <c r="A122" s="298"/>
      <c r="B122" s="235"/>
      <c r="C122" s="235"/>
      <c r="D122" s="237"/>
      <c r="E122" s="237"/>
      <c r="F122" s="288"/>
      <c r="G122" s="278"/>
      <c r="H122" s="279"/>
      <c r="I122" s="251"/>
    </row>
    <row r="123" spans="1:9" ht="80.25" customHeight="1" thickBot="1" x14ac:dyDescent="0.3">
      <c r="A123" s="44" t="s">
        <v>102</v>
      </c>
      <c r="B123" s="41" t="s">
        <v>180</v>
      </c>
      <c r="C123" s="41" t="s">
        <v>144</v>
      </c>
      <c r="D123" s="42" t="s">
        <v>191</v>
      </c>
      <c r="E123" s="42">
        <v>240</v>
      </c>
      <c r="F123" s="61">
        <v>15000</v>
      </c>
      <c r="G123" s="266">
        <v>15000</v>
      </c>
      <c r="H123" s="267"/>
      <c r="I123" s="56"/>
    </row>
    <row r="124" spans="1:9" ht="16.5" thickBot="1" x14ac:dyDescent="0.3">
      <c r="A124" s="12" t="s">
        <v>192</v>
      </c>
      <c r="B124" s="41" t="s">
        <v>180</v>
      </c>
      <c r="C124" s="41" t="s">
        <v>146</v>
      </c>
      <c r="D124" s="42"/>
      <c r="E124" s="42"/>
      <c r="F124" s="60">
        <f>F125</f>
        <v>470000</v>
      </c>
      <c r="G124" s="242">
        <f>G125</f>
        <v>470000</v>
      </c>
      <c r="H124" s="244"/>
      <c r="I124" s="56"/>
    </row>
    <row r="125" spans="1:9" ht="32.25" thickBot="1" x14ac:dyDescent="0.3">
      <c r="A125" s="44" t="s">
        <v>103</v>
      </c>
      <c r="B125" s="41" t="s">
        <v>180</v>
      </c>
      <c r="C125" s="41" t="s">
        <v>146</v>
      </c>
      <c r="D125" s="42" t="s">
        <v>104</v>
      </c>
      <c r="E125" s="42"/>
      <c r="F125" s="60">
        <f>F126</f>
        <v>470000</v>
      </c>
      <c r="G125" s="242">
        <f>G126</f>
        <v>470000</v>
      </c>
      <c r="H125" s="244"/>
      <c r="I125" s="56"/>
    </row>
    <row r="126" spans="1:9" ht="63.75" thickBot="1" x14ac:dyDescent="0.3">
      <c r="A126" s="12" t="s">
        <v>187</v>
      </c>
      <c r="B126" s="47" t="s">
        <v>180</v>
      </c>
      <c r="C126" s="41" t="s">
        <v>146</v>
      </c>
      <c r="D126" s="42" t="s">
        <v>121</v>
      </c>
      <c r="E126" s="42"/>
      <c r="F126" s="60">
        <f>F127+F131</f>
        <v>470000</v>
      </c>
      <c r="G126" s="242">
        <f>G127+G131</f>
        <v>470000</v>
      </c>
      <c r="H126" s="244"/>
      <c r="I126" s="56"/>
    </row>
    <row r="127" spans="1:9" ht="15.75" customHeight="1" x14ac:dyDescent="0.25">
      <c r="A127" s="299" t="s">
        <v>259</v>
      </c>
      <c r="B127" s="234" t="s">
        <v>180</v>
      </c>
      <c r="C127" s="291" t="s">
        <v>146</v>
      </c>
      <c r="D127" s="293" t="s">
        <v>200</v>
      </c>
      <c r="E127" s="262"/>
      <c r="F127" s="287">
        <f>F129</f>
        <v>300000</v>
      </c>
      <c r="G127" s="289">
        <f>G129</f>
        <v>300000</v>
      </c>
      <c r="H127" s="290"/>
      <c r="I127" s="251"/>
    </row>
    <row r="128" spans="1:9" ht="93.75" customHeight="1" thickBot="1" x14ac:dyDescent="0.3">
      <c r="A128" s="230"/>
      <c r="B128" s="235"/>
      <c r="C128" s="292"/>
      <c r="D128" s="294"/>
      <c r="E128" s="237"/>
      <c r="F128" s="288"/>
      <c r="G128" s="278"/>
      <c r="H128" s="279"/>
      <c r="I128" s="251"/>
    </row>
    <row r="129" spans="1:9" ht="64.5" customHeight="1" thickBot="1" x14ac:dyDescent="0.3">
      <c r="A129" s="44" t="s">
        <v>101</v>
      </c>
      <c r="B129" s="41" t="s">
        <v>180</v>
      </c>
      <c r="C129" s="41" t="s">
        <v>146</v>
      </c>
      <c r="D129" s="42" t="s">
        <v>200</v>
      </c>
      <c r="E129" s="42">
        <v>200</v>
      </c>
      <c r="F129" s="61">
        <v>300000</v>
      </c>
      <c r="G129" s="266">
        <v>300000</v>
      </c>
      <c r="H129" s="267"/>
      <c r="I129" s="56"/>
    </row>
    <row r="130" spans="1:9" ht="79.5" thickBot="1" x14ac:dyDescent="0.3">
      <c r="A130" s="12" t="s">
        <v>102</v>
      </c>
      <c r="B130" s="41" t="s">
        <v>180</v>
      </c>
      <c r="C130" s="41" t="s">
        <v>146</v>
      </c>
      <c r="D130" s="42" t="s">
        <v>200</v>
      </c>
      <c r="E130" s="42">
        <v>240</v>
      </c>
      <c r="F130" s="61">
        <v>300000</v>
      </c>
      <c r="G130" s="266">
        <v>300000</v>
      </c>
      <c r="H130" s="267"/>
      <c r="I130" s="56"/>
    </row>
    <row r="131" spans="1:9" ht="102" customHeight="1" thickBot="1" x14ac:dyDescent="0.3">
      <c r="A131" s="44" t="s">
        <v>201</v>
      </c>
      <c r="B131" s="41" t="s">
        <v>180</v>
      </c>
      <c r="C131" s="41" t="s">
        <v>146</v>
      </c>
      <c r="D131" s="42" t="s">
        <v>202</v>
      </c>
      <c r="E131" s="42"/>
      <c r="F131" s="61">
        <f>F132</f>
        <v>170000</v>
      </c>
      <c r="G131" s="266">
        <f>G132</f>
        <v>170000</v>
      </c>
      <c r="H131" s="267"/>
      <c r="I131" s="56"/>
    </row>
    <row r="132" spans="1:9" ht="64.5" customHeight="1" thickBot="1" x14ac:dyDescent="0.3">
      <c r="A132" s="44" t="s">
        <v>101</v>
      </c>
      <c r="B132" s="41" t="s">
        <v>180</v>
      </c>
      <c r="C132" s="41" t="s">
        <v>146</v>
      </c>
      <c r="D132" s="42" t="s">
        <v>202</v>
      </c>
      <c r="E132" s="42">
        <v>200</v>
      </c>
      <c r="F132" s="61">
        <f>F133</f>
        <v>170000</v>
      </c>
      <c r="G132" s="266">
        <f>G133</f>
        <v>170000</v>
      </c>
      <c r="H132" s="267"/>
      <c r="I132" s="56"/>
    </row>
    <row r="133" spans="1:9" ht="79.5" thickBot="1" x14ac:dyDescent="0.3">
      <c r="A133" s="12" t="s">
        <v>102</v>
      </c>
      <c r="B133" s="41" t="s">
        <v>180</v>
      </c>
      <c r="C133" s="41" t="s">
        <v>146</v>
      </c>
      <c r="D133" s="42" t="s">
        <v>202</v>
      </c>
      <c r="E133" s="42">
        <v>240</v>
      </c>
      <c r="F133" s="60">
        <v>170000</v>
      </c>
      <c r="G133" s="242">
        <v>170000</v>
      </c>
      <c r="H133" s="244"/>
      <c r="I133" s="56"/>
    </row>
    <row r="134" spans="1:9" ht="32.25" thickBot="1" x14ac:dyDescent="0.3">
      <c r="A134" s="32" t="s">
        <v>203</v>
      </c>
      <c r="B134" s="33" t="s">
        <v>204</v>
      </c>
      <c r="C134" s="33"/>
      <c r="D134" s="34"/>
      <c r="E134" s="34"/>
      <c r="F134" s="59">
        <f t="shared" ref="F134:G136" si="8">F135</f>
        <v>4438509.38</v>
      </c>
      <c r="G134" s="285">
        <f t="shared" si="8"/>
        <v>4814537.72</v>
      </c>
      <c r="H134" s="286"/>
      <c r="I134" s="56"/>
    </row>
    <row r="135" spans="1:9" ht="16.5" thickBot="1" x14ac:dyDescent="0.3">
      <c r="A135" s="12" t="s">
        <v>205</v>
      </c>
      <c r="B135" s="41" t="s">
        <v>204</v>
      </c>
      <c r="C135" s="41" t="s">
        <v>84</v>
      </c>
      <c r="D135" s="42"/>
      <c r="E135" s="42"/>
      <c r="F135" s="61">
        <f t="shared" si="8"/>
        <v>4438509.38</v>
      </c>
      <c r="G135" s="266">
        <f t="shared" si="8"/>
        <v>4814537.72</v>
      </c>
      <c r="H135" s="267"/>
      <c r="I135" s="56"/>
    </row>
    <row r="136" spans="1:9" ht="111" thickBot="1" x14ac:dyDescent="0.3">
      <c r="A136" s="44" t="s">
        <v>206</v>
      </c>
      <c r="B136" s="41" t="s">
        <v>204</v>
      </c>
      <c r="C136" s="41" t="s">
        <v>84</v>
      </c>
      <c r="D136" s="42" t="s">
        <v>207</v>
      </c>
      <c r="E136" s="42"/>
      <c r="F136" s="61">
        <f t="shared" si="8"/>
        <v>4438509.38</v>
      </c>
      <c r="G136" s="266">
        <f t="shared" si="8"/>
        <v>4814537.72</v>
      </c>
      <c r="H136" s="267"/>
      <c r="I136" s="56"/>
    </row>
    <row r="137" spans="1:9" ht="34.5" customHeight="1" thickBot="1" x14ac:dyDescent="0.3">
      <c r="A137" s="44" t="s">
        <v>159</v>
      </c>
      <c r="B137" s="41" t="s">
        <v>204</v>
      </c>
      <c r="C137" s="41" t="s">
        <v>84</v>
      </c>
      <c r="D137" s="42" t="s">
        <v>208</v>
      </c>
      <c r="E137" s="42"/>
      <c r="F137" s="61">
        <f>F138+F147</f>
        <v>4438509.38</v>
      </c>
      <c r="G137" s="266">
        <f>G138+G147</f>
        <v>4814537.72</v>
      </c>
      <c r="H137" s="267"/>
      <c r="I137" s="56"/>
    </row>
    <row r="138" spans="1:9" ht="126.75" thickBot="1" x14ac:dyDescent="0.3">
      <c r="A138" s="12" t="s">
        <v>209</v>
      </c>
      <c r="B138" s="41" t="s">
        <v>204</v>
      </c>
      <c r="C138" s="41" t="s">
        <v>84</v>
      </c>
      <c r="D138" s="42" t="s">
        <v>210</v>
      </c>
      <c r="E138" s="42"/>
      <c r="F138" s="60">
        <f>F139+F144</f>
        <v>3252260.88</v>
      </c>
      <c r="G138" s="242">
        <f>G139+G145</f>
        <v>3358782.1499999994</v>
      </c>
      <c r="H138" s="244"/>
      <c r="I138" s="56"/>
    </row>
    <row r="139" spans="1:9" ht="63.75" thickBot="1" x14ac:dyDescent="0.3">
      <c r="A139" s="44" t="s">
        <v>211</v>
      </c>
      <c r="B139" s="41" t="s">
        <v>204</v>
      </c>
      <c r="C139" s="41" t="s">
        <v>84</v>
      </c>
      <c r="D139" s="42" t="s">
        <v>212</v>
      </c>
      <c r="E139" s="42"/>
      <c r="F139" s="61">
        <f>F140+F142</f>
        <v>2980140.55</v>
      </c>
      <c r="G139" s="266">
        <f>G140+G142</f>
        <v>3070418.0599999996</v>
      </c>
      <c r="H139" s="267"/>
      <c r="I139" s="56"/>
    </row>
    <row r="140" spans="1:9" ht="189.75" thickBot="1" x14ac:dyDescent="0.3">
      <c r="A140" s="12" t="s">
        <v>93</v>
      </c>
      <c r="B140" s="41" t="s">
        <v>204</v>
      </c>
      <c r="C140" s="41" t="s">
        <v>84</v>
      </c>
      <c r="D140" s="42" t="s">
        <v>213</v>
      </c>
      <c r="E140" s="42">
        <v>100</v>
      </c>
      <c r="F140" s="61">
        <f>F141</f>
        <v>2410930.79</v>
      </c>
      <c r="G140" s="266">
        <f>G141</f>
        <v>2501208.2999999998</v>
      </c>
      <c r="H140" s="267"/>
      <c r="I140" s="56"/>
    </row>
    <row r="141" spans="1:9" ht="48" thickBot="1" x14ac:dyDescent="0.3">
      <c r="A141" s="44" t="s">
        <v>214</v>
      </c>
      <c r="B141" s="41" t="s">
        <v>204</v>
      </c>
      <c r="C141" s="41" t="s">
        <v>84</v>
      </c>
      <c r="D141" s="42" t="s">
        <v>213</v>
      </c>
      <c r="E141" s="42">
        <v>110</v>
      </c>
      <c r="F141" s="61">
        <v>2410930.79</v>
      </c>
      <c r="G141" s="266">
        <v>2501208.2999999998</v>
      </c>
      <c r="H141" s="267"/>
      <c r="I141" s="56"/>
    </row>
    <row r="142" spans="1:9" ht="79.5" thickBot="1" x14ac:dyDescent="0.3">
      <c r="A142" s="12" t="s">
        <v>101</v>
      </c>
      <c r="B142" s="41" t="s">
        <v>204</v>
      </c>
      <c r="C142" s="41" t="s">
        <v>84</v>
      </c>
      <c r="D142" s="42" t="s">
        <v>213</v>
      </c>
      <c r="E142" s="42">
        <v>200</v>
      </c>
      <c r="F142" s="61">
        <f>F143</f>
        <v>569209.76</v>
      </c>
      <c r="G142" s="266">
        <f>G143</f>
        <v>569209.76</v>
      </c>
      <c r="H142" s="267"/>
      <c r="I142" s="56"/>
    </row>
    <row r="143" spans="1:9" ht="79.5" thickBot="1" x14ac:dyDescent="0.3">
      <c r="A143" s="44" t="s">
        <v>102</v>
      </c>
      <c r="B143" s="41" t="s">
        <v>204</v>
      </c>
      <c r="C143" s="41" t="s">
        <v>84</v>
      </c>
      <c r="D143" s="42" t="s">
        <v>213</v>
      </c>
      <c r="E143" s="42">
        <v>240</v>
      </c>
      <c r="F143" s="61">
        <v>569209.76</v>
      </c>
      <c r="G143" s="266">
        <v>569209.76</v>
      </c>
      <c r="H143" s="267"/>
      <c r="I143" s="56"/>
    </row>
    <row r="144" spans="1:9" ht="126.75" thickBot="1" x14ac:dyDescent="0.3">
      <c r="A144" s="12" t="s">
        <v>215</v>
      </c>
      <c r="B144" s="41" t="s">
        <v>204</v>
      </c>
      <c r="C144" s="41" t="s">
        <v>84</v>
      </c>
      <c r="D144" s="42" t="s">
        <v>216</v>
      </c>
      <c r="E144" s="42"/>
      <c r="F144" s="61">
        <f>F145</f>
        <v>272120.33</v>
      </c>
      <c r="G144" s="266">
        <f>G145</f>
        <v>288364.09000000003</v>
      </c>
      <c r="H144" s="267"/>
      <c r="I144" s="56"/>
    </row>
    <row r="145" spans="1:9" ht="189.75" thickBot="1" x14ac:dyDescent="0.3">
      <c r="A145" s="44" t="s">
        <v>93</v>
      </c>
      <c r="B145" s="41" t="s">
        <v>204</v>
      </c>
      <c r="C145" s="41" t="s">
        <v>84</v>
      </c>
      <c r="D145" s="42" t="s">
        <v>217</v>
      </c>
      <c r="E145" s="42">
        <v>100</v>
      </c>
      <c r="F145" s="61">
        <f>F146</f>
        <v>272120.33</v>
      </c>
      <c r="G145" s="266">
        <f>G146</f>
        <v>288364.09000000003</v>
      </c>
      <c r="H145" s="267"/>
      <c r="I145" s="56"/>
    </row>
    <row r="146" spans="1:9" ht="48" thickBot="1" x14ac:dyDescent="0.3">
      <c r="A146" s="12" t="s">
        <v>214</v>
      </c>
      <c r="B146" s="41" t="s">
        <v>204</v>
      </c>
      <c r="C146" s="41" t="s">
        <v>84</v>
      </c>
      <c r="D146" s="42" t="s">
        <v>217</v>
      </c>
      <c r="E146" s="42">
        <v>110</v>
      </c>
      <c r="F146" s="61">
        <v>272120.33</v>
      </c>
      <c r="G146" s="266">
        <v>288364.09000000003</v>
      </c>
      <c r="H146" s="267"/>
      <c r="I146" s="56"/>
    </row>
    <row r="147" spans="1:9" ht="129" customHeight="1" thickBot="1" x14ac:dyDescent="0.3">
      <c r="A147" s="44" t="s">
        <v>218</v>
      </c>
      <c r="B147" s="41" t="s">
        <v>204</v>
      </c>
      <c r="C147" s="41" t="s">
        <v>84</v>
      </c>
      <c r="D147" s="42" t="s">
        <v>219</v>
      </c>
      <c r="E147" s="42"/>
      <c r="F147" s="61">
        <f>F148+F153+F157</f>
        <v>1186248.5</v>
      </c>
      <c r="G147" s="266">
        <f>G148+G153+G157</f>
        <v>1455755.57</v>
      </c>
      <c r="H147" s="267"/>
      <c r="I147" s="56"/>
    </row>
    <row r="148" spans="1:9" ht="63.75" thickBot="1" x14ac:dyDescent="0.3">
      <c r="A148" s="12" t="s">
        <v>254</v>
      </c>
      <c r="B148" s="41" t="s">
        <v>204</v>
      </c>
      <c r="C148" s="41" t="s">
        <v>84</v>
      </c>
      <c r="D148" s="42" t="s">
        <v>221</v>
      </c>
      <c r="E148" s="42"/>
      <c r="F148" s="61">
        <f>F149+F151</f>
        <v>1065551.3900000001</v>
      </c>
      <c r="G148" s="266">
        <f>G149+G151</f>
        <v>1328680.55</v>
      </c>
      <c r="H148" s="267"/>
      <c r="I148" s="56"/>
    </row>
    <row r="149" spans="1:9" ht="189.75" thickBot="1" x14ac:dyDescent="0.3">
      <c r="A149" s="44" t="s">
        <v>93</v>
      </c>
      <c r="B149" s="41" t="s">
        <v>204</v>
      </c>
      <c r="C149" s="41" t="s">
        <v>84</v>
      </c>
      <c r="D149" s="42" t="s">
        <v>221</v>
      </c>
      <c r="E149" s="42">
        <v>100</v>
      </c>
      <c r="F149" s="61">
        <f>F150</f>
        <v>957558.55</v>
      </c>
      <c r="G149" s="266">
        <f>G150</f>
        <v>1220687.71</v>
      </c>
      <c r="H149" s="267"/>
      <c r="I149" s="56"/>
    </row>
    <row r="150" spans="1:9" ht="48" thickBot="1" x14ac:dyDescent="0.3">
      <c r="A150" s="12" t="s">
        <v>214</v>
      </c>
      <c r="B150" s="41" t="s">
        <v>204</v>
      </c>
      <c r="C150" s="41" t="s">
        <v>84</v>
      </c>
      <c r="D150" s="42" t="s">
        <v>221</v>
      </c>
      <c r="E150" s="42">
        <v>110</v>
      </c>
      <c r="F150" s="61">
        <v>957558.55</v>
      </c>
      <c r="G150" s="266">
        <v>1220687.71</v>
      </c>
      <c r="H150" s="267"/>
      <c r="I150" s="56"/>
    </row>
    <row r="151" spans="1:9" ht="64.5" customHeight="1" thickBot="1" x14ac:dyDescent="0.3">
      <c r="A151" s="44" t="s">
        <v>101</v>
      </c>
      <c r="B151" s="41" t="s">
        <v>204</v>
      </c>
      <c r="C151" s="41" t="s">
        <v>84</v>
      </c>
      <c r="D151" s="42" t="s">
        <v>221</v>
      </c>
      <c r="E151" s="42">
        <v>200</v>
      </c>
      <c r="F151" s="61">
        <f>F152</f>
        <v>107992.84</v>
      </c>
      <c r="G151" s="266">
        <f>G152</f>
        <v>107992.84</v>
      </c>
      <c r="H151" s="267"/>
      <c r="I151" s="56"/>
    </row>
    <row r="152" spans="1:9" ht="79.5" thickBot="1" x14ac:dyDescent="0.3">
      <c r="A152" s="12" t="s">
        <v>102</v>
      </c>
      <c r="B152" s="41" t="s">
        <v>204</v>
      </c>
      <c r="C152" s="41" t="s">
        <v>84</v>
      </c>
      <c r="D152" s="42" t="s">
        <v>221</v>
      </c>
      <c r="E152" s="42">
        <v>240</v>
      </c>
      <c r="F152" s="61">
        <v>107992.84</v>
      </c>
      <c r="G152" s="266">
        <v>107992.84</v>
      </c>
      <c r="H152" s="267"/>
      <c r="I152" s="56"/>
    </row>
    <row r="153" spans="1:9" ht="31.5" x14ac:dyDescent="0.25">
      <c r="A153" s="75" t="s">
        <v>255</v>
      </c>
      <c r="B153" s="260" t="s">
        <v>204</v>
      </c>
      <c r="C153" s="260" t="s">
        <v>84</v>
      </c>
      <c r="D153" s="262" t="s">
        <v>223</v>
      </c>
      <c r="E153" s="262"/>
      <c r="F153" s="287">
        <f>F155</f>
        <v>18651.990000000002</v>
      </c>
      <c r="G153" s="289">
        <f>G155</f>
        <v>18938.490000000002</v>
      </c>
      <c r="H153" s="290"/>
      <c r="I153" s="251"/>
    </row>
    <row r="154" spans="1:9" ht="189.75" thickBot="1" x14ac:dyDescent="0.3">
      <c r="A154" s="46" t="s">
        <v>256</v>
      </c>
      <c r="B154" s="235"/>
      <c r="C154" s="235"/>
      <c r="D154" s="237"/>
      <c r="E154" s="237"/>
      <c r="F154" s="288"/>
      <c r="G154" s="278"/>
      <c r="H154" s="279"/>
      <c r="I154" s="251"/>
    </row>
    <row r="155" spans="1:9" ht="48" thickBot="1" x14ac:dyDescent="0.3">
      <c r="A155" s="44" t="s">
        <v>141</v>
      </c>
      <c r="B155" s="41" t="s">
        <v>204</v>
      </c>
      <c r="C155" s="41" t="s">
        <v>84</v>
      </c>
      <c r="D155" s="42" t="s">
        <v>223</v>
      </c>
      <c r="E155" s="42">
        <v>300</v>
      </c>
      <c r="F155" s="61">
        <f>F156</f>
        <v>18651.990000000002</v>
      </c>
      <c r="G155" s="266">
        <f>G156</f>
        <v>18938.490000000002</v>
      </c>
      <c r="H155" s="267"/>
      <c r="I155" s="56"/>
    </row>
    <row r="156" spans="1:9" ht="79.5" thickBot="1" x14ac:dyDescent="0.3">
      <c r="A156" s="12" t="s">
        <v>224</v>
      </c>
      <c r="B156" s="41" t="s">
        <v>204</v>
      </c>
      <c r="C156" s="41" t="s">
        <v>84</v>
      </c>
      <c r="D156" s="42" t="s">
        <v>223</v>
      </c>
      <c r="E156" s="42">
        <v>320</v>
      </c>
      <c r="F156" s="61">
        <v>18651.990000000002</v>
      </c>
      <c r="G156" s="266">
        <v>18938.490000000002</v>
      </c>
      <c r="H156" s="267"/>
      <c r="I156" s="56"/>
    </row>
    <row r="157" spans="1:9" ht="126.75" thickBot="1" x14ac:dyDescent="0.3">
      <c r="A157" s="53" t="s">
        <v>215</v>
      </c>
      <c r="B157" s="47" t="s">
        <v>204</v>
      </c>
      <c r="C157" s="47" t="s">
        <v>84</v>
      </c>
      <c r="D157" s="48" t="s">
        <v>225</v>
      </c>
      <c r="E157" s="48"/>
      <c r="F157" s="66">
        <f>F158</f>
        <v>102045.12</v>
      </c>
      <c r="G157" s="266">
        <f>G158</f>
        <v>108136.53</v>
      </c>
      <c r="H157" s="267"/>
      <c r="I157" s="56"/>
    </row>
    <row r="158" spans="1:9" ht="205.5" thickBot="1" x14ac:dyDescent="0.3">
      <c r="A158" s="49" t="s">
        <v>260</v>
      </c>
      <c r="B158" s="76" t="s">
        <v>204</v>
      </c>
      <c r="C158" s="76" t="s">
        <v>84</v>
      </c>
      <c r="D158" s="77" t="s">
        <v>225</v>
      </c>
      <c r="E158" s="77">
        <v>100</v>
      </c>
      <c r="F158" s="78">
        <f>F159</f>
        <v>102045.12</v>
      </c>
      <c r="G158" s="289">
        <f>G159</f>
        <v>108136.53</v>
      </c>
      <c r="H158" s="290"/>
      <c r="I158" s="79"/>
    </row>
    <row r="159" spans="1:9" ht="48" thickBot="1" x14ac:dyDescent="0.3">
      <c r="A159" s="80" t="s">
        <v>214</v>
      </c>
      <c r="B159" s="81" t="s">
        <v>204</v>
      </c>
      <c r="C159" s="81" t="s">
        <v>84</v>
      </c>
      <c r="D159" s="82" t="s">
        <v>225</v>
      </c>
      <c r="E159" s="82">
        <v>110</v>
      </c>
      <c r="F159" s="74">
        <v>102045.12</v>
      </c>
      <c r="G159" s="300">
        <v>108136.53</v>
      </c>
      <c r="H159" s="267"/>
      <c r="I159" s="56"/>
    </row>
    <row r="160" spans="1:9" ht="16.5" thickBot="1" x14ac:dyDescent="0.3">
      <c r="A160" s="45" t="s">
        <v>226</v>
      </c>
      <c r="B160" s="33">
        <v>10</v>
      </c>
      <c r="C160" s="33"/>
      <c r="D160" s="34"/>
      <c r="E160" s="34"/>
      <c r="F160" s="59">
        <f t="shared" ref="F160:G165" si="9">F161</f>
        <v>180400</v>
      </c>
      <c r="G160" s="285">
        <f t="shared" si="9"/>
        <v>187616</v>
      </c>
      <c r="H160" s="286"/>
      <c r="I160" s="56"/>
    </row>
    <row r="161" spans="1:9" ht="32.25" thickBot="1" x14ac:dyDescent="0.3">
      <c r="A161" s="44" t="s">
        <v>227</v>
      </c>
      <c r="B161" s="41">
        <v>10</v>
      </c>
      <c r="C161" s="41" t="s">
        <v>84</v>
      </c>
      <c r="D161" s="42"/>
      <c r="E161" s="42"/>
      <c r="F161" s="60">
        <f t="shared" si="9"/>
        <v>180400</v>
      </c>
      <c r="G161" s="242">
        <f t="shared" si="9"/>
        <v>187616</v>
      </c>
      <c r="H161" s="244"/>
      <c r="I161" s="56"/>
    </row>
    <row r="162" spans="1:9" ht="32.25" thickBot="1" x14ac:dyDescent="0.3">
      <c r="A162" s="12" t="s">
        <v>103</v>
      </c>
      <c r="B162" s="41">
        <v>10</v>
      </c>
      <c r="C162" s="41" t="s">
        <v>84</v>
      </c>
      <c r="D162" s="42" t="s">
        <v>104</v>
      </c>
      <c r="E162" s="42"/>
      <c r="F162" s="61">
        <f t="shared" si="9"/>
        <v>180400</v>
      </c>
      <c r="G162" s="266">
        <f t="shared" si="9"/>
        <v>187616</v>
      </c>
      <c r="H162" s="267"/>
      <c r="I162" s="56"/>
    </row>
    <row r="163" spans="1:9" ht="63.75" thickBot="1" x14ac:dyDescent="0.3">
      <c r="A163" s="44" t="s">
        <v>187</v>
      </c>
      <c r="B163" s="41">
        <v>10</v>
      </c>
      <c r="C163" s="41" t="s">
        <v>84</v>
      </c>
      <c r="D163" s="42" t="s">
        <v>121</v>
      </c>
      <c r="E163" s="42"/>
      <c r="F163" s="61">
        <f t="shared" si="9"/>
        <v>180400</v>
      </c>
      <c r="G163" s="266">
        <f t="shared" si="9"/>
        <v>187616</v>
      </c>
      <c r="H163" s="267"/>
      <c r="I163" s="56"/>
    </row>
    <row r="164" spans="1:9" ht="63.75" thickBot="1" x14ac:dyDescent="0.3">
      <c r="A164" s="12" t="s">
        <v>228</v>
      </c>
      <c r="B164" s="41">
        <v>10</v>
      </c>
      <c r="C164" s="41" t="s">
        <v>84</v>
      </c>
      <c r="D164" s="42" t="s">
        <v>229</v>
      </c>
      <c r="E164" s="42"/>
      <c r="F164" s="61">
        <f t="shared" si="9"/>
        <v>180400</v>
      </c>
      <c r="G164" s="266">
        <f t="shared" si="9"/>
        <v>187616</v>
      </c>
      <c r="H164" s="267"/>
      <c r="I164" s="56"/>
    </row>
    <row r="165" spans="1:9" ht="48" thickBot="1" x14ac:dyDescent="0.3">
      <c r="A165" s="44" t="s">
        <v>141</v>
      </c>
      <c r="B165" s="41">
        <v>10</v>
      </c>
      <c r="C165" s="41" t="s">
        <v>84</v>
      </c>
      <c r="D165" s="42" t="s">
        <v>229</v>
      </c>
      <c r="E165" s="42">
        <v>300</v>
      </c>
      <c r="F165" s="61">
        <f t="shared" si="9"/>
        <v>180400</v>
      </c>
      <c r="G165" s="266">
        <f t="shared" si="9"/>
        <v>187616</v>
      </c>
      <c r="H165" s="267"/>
      <c r="I165" s="56"/>
    </row>
    <row r="166" spans="1:9" ht="63.75" thickBot="1" x14ac:dyDescent="0.3">
      <c r="A166" s="12" t="s">
        <v>230</v>
      </c>
      <c r="B166" s="41">
        <v>10</v>
      </c>
      <c r="C166" s="41" t="s">
        <v>84</v>
      </c>
      <c r="D166" s="42" t="s">
        <v>229</v>
      </c>
      <c r="E166" s="42">
        <v>310</v>
      </c>
      <c r="F166" s="61">
        <v>180400</v>
      </c>
      <c r="G166" s="266">
        <v>187616</v>
      </c>
      <c r="H166" s="267"/>
      <c r="I166" s="56"/>
    </row>
    <row r="167" spans="1:9" ht="32.25" thickBot="1" x14ac:dyDescent="0.3">
      <c r="A167" s="32" t="s">
        <v>231</v>
      </c>
      <c r="B167" s="33">
        <v>11</v>
      </c>
      <c r="C167" s="33"/>
      <c r="D167" s="34"/>
      <c r="E167" s="34"/>
      <c r="F167" s="59">
        <f t="shared" ref="F167:G171" si="10">F168</f>
        <v>6001977.6900000004</v>
      </c>
      <c r="G167" s="285">
        <f t="shared" si="10"/>
        <v>6388250.6300000008</v>
      </c>
      <c r="H167" s="286"/>
      <c r="I167" s="56"/>
    </row>
    <row r="168" spans="1:9" ht="16.5" thickBot="1" x14ac:dyDescent="0.3">
      <c r="A168" s="12" t="s">
        <v>232</v>
      </c>
      <c r="B168" s="41">
        <v>11</v>
      </c>
      <c r="C168" s="41" t="s">
        <v>84</v>
      </c>
      <c r="D168" s="42" t="s">
        <v>233</v>
      </c>
      <c r="E168" s="42"/>
      <c r="F168" s="61">
        <f t="shared" si="10"/>
        <v>6001977.6900000004</v>
      </c>
      <c r="G168" s="266">
        <f t="shared" si="10"/>
        <v>6388250.6300000008</v>
      </c>
      <c r="H168" s="267"/>
      <c r="I168" s="56"/>
    </row>
    <row r="169" spans="1:9" ht="111" thickBot="1" x14ac:dyDescent="0.3">
      <c r="A169" s="44" t="s">
        <v>206</v>
      </c>
      <c r="B169" s="41">
        <v>11</v>
      </c>
      <c r="C169" s="41" t="s">
        <v>84</v>
      </c>
      <c r="D169" s="42" t="s">
        <v>207</v>
      </c>
      <c r="E169" s="42"/>
      <c r="F169" s="61">
        <f t="shared" si="10"/>
        <v>6001977.6900000004</v>
      </c>
      <c r="G169" s="266">
        <f t="shared" si="10"/>
        <v>6388250.6300000008</v>
      </c>
      <c r="H169" s="267"/>
      <c r="I169" s="56"/>
    </row>
    <row r="170" spans="1:9" ht="48" thickBot="1" x14ac:dyDescent="0.3">
      <c r="A170" s="12" t="s">
        <v>159</v>
      </c>
      <c r="B170" s="41">
        <v>11</v>
      </c>
      <c r="C170" s="41" t="s">
        <v>84</v>
      </c>
      <c r="D170" s="42" t="s">
        <v>208</v>
      </c>
      <c r="E170" s="42"/>
      <c r="F170" s="61">
        <f t="shared" si="10"/>
        <v>6001977.6900000004</v>
      </c>
      <c r="G170" s="266">
        <f t="shared" si="10"/>
        <v>6388250.6300000008</v>
      </c>
      <c r="H170" s="267"/>
      <c r="I170" s="56"/>
    </row>
    <row r="171" spans="1:9" ht="63.75" thickBot="1" x14ac:dyDescent="0.3">
      <c r="A171" s="44" t="s">
        <v>257</v>
      </c>
      <c r="B171" s="41">
        <v>11</v>
      </c>
      <c r="C171" s="41" t="s">
        <v>84</v>
      </c>
      <c r="D171" s="42" t="s">
        <v>235</v>
      </c>
      <c r="E171" s="42"/>
      <c r="F171" s="61">
        <f t="shared" si="10"/>
        <v>6001977.6900000004</v>
      </c>
      <c r="G171" s="266">
        <f t="shared" si="10"/>
        <v>6388250.6300000008</v>
      </c>
      <c r="H171" s="267"/>
      <c r="I171" s="56"/>
    </row>
    <row r="172" spans="1:9" ht="79.5" thickBot="1" x14ac:dyDescent="0.3">
      <c r="A172" s="53" t="s">
        <v>258</v>
      </c>
      <c r="B172" s="41">
        <v>11</v>
      </c>
      <c r="C172" s="41" t="s">
        <v>84</v>
      </c>
      <c r="D172" s="42" t="s">
        <v>237</v>
      </c>
      <c r="E172" s="42"/>
      <c r="F172" s="61">
        <f>F173+F175</f>
        <v>6001977.6900000004</v>
      </c>
      <c r="G172" s="266">
        <f>G173+G175</f>
        <v>6388250.6300000008</v>
      </c>
      <c r="H172" s="267"/>
      <c r="I172" s="56"/>
    </row>
    <row r="173" spans="1:9" ht="189.75" thickBot="1" x14ac:dyDescent="0.3">
      <c r="A173" s="75" t="s">
        <v>93</v>
      </c>
      <c r="B173" s="83">
        <v>11</v>
      </c>
      <c r="C173" s="83" t="s">
        <v>84</v>
      </c>
      <c r="D173" s="84" t="s">
        <v>237</v>
      </c>
      <c r="E173" s="84">
        <v>100</v>
      </c>
      <c r="F173" s="85">
        <f>F174</f>
        <v>5206788.79</v>
      </c>
      <c r="G173" s="289">
        <f>G174</f>
        <v>5593061.7300000004</v>
      </c>
      <c r="H173" s="290"/>
      <c r="I173" s="79"/>
    </row>
    <row r="174" spans="1:9" ht="48" thickBot="1" x14ac:dyDescent="0.3">
      <c r="A174" s="80" t="s">
        <v>214</v>
      </c>
      <c r="B174" s="81">
        <v>11</v>
      </c>
      <c r="C174" s="81" t="s">
        <v>84</v>
      </c>
      <c r="D174" s="82" t="s">
        <v>237</v>
      </c>
      <c r="E174" s="82">
        <v>110</v>
      </c>
      <c r="F174" s="74">
        <v>5206788.79</v>
      </c>
      <c r="G174" s="266">
        <v>5593061.7300000004</v>
      </c>
      <c r="H174" s="267"/>
      <c r="I174" s="56"/>
    </row>
    <row r="175" spans="1:9" ht="67.5" customHeight="1" thickBot="1" x14ac:dyDescent="0.3">
      <c r="A175" s="44" t="s">
        <v>101</v>
      </c>
      <c r="B175" s="41">
        <v>11</v>
      </c>
      <c r="C175" s="41" t="s">
        <v>84</v>
      </c>
      <c r="D175" s="42" t="s">
        <v>237</v>
      </c>
      <c r="E175" s="42">
        <v>200</v>
      </c>
      <c r="F175" s="61">
        <f>F176</f>
        <v>795188.9</v>
      </c>
      <c r="G175" s="266">
        <f>G176</f>
        <v>795188.9</v>
      </c>
      <c r="H175" s="267"/>
      <c r="I175" s="56"/>
    </row>
    <row r="176" spans="1:9" ht="79.5" thickBot="1" x14ac:dyDescent="0.3">
      <c r="A176" s="12" t="s">
        <v>102</v>
      </c>
      <c r="B176" s="41">
        <v>11</v>
      </c>
      <c r="C176" s="41" t="s">
        <v>84</v>
      </c>
      <c r="D176" s="42" t="s">
        <v>237</v>
      </c>
      <c r="E176" s="42">
        <v>240</v>
      </c>
      <c r="F176" s="61">
        <v>795188.9</v>
      </c>
      <c r="G176" s="266">
        <v>795188.9</v>
      </c>
      <c r="H176" s="267"/>
      <c r="I176" s="56"/>
    </row>
    <row r="177" spans="1:9" ht="16.5" thickBot="1" x14ac:dyDescent="0.3">
      <c r="A177" s="45" t="s">
        <v>238</v>
      </c>
      <c r="B177" s="34"/>
      <c r="C177" s="34"/>
      <c r="D177" s="34"/>
      <c r="E177" s="34"/>
      <c r="F177" s="72">
        <f>F22+F75+F84+F91+F107+F134+F160+F167</f>
        <v>25148341.82</v>
      </c>
      <c r="G177" s="295">
        <f>G22+G75+G84+G91+G107+G134+G160+G167</f>
        <v>25245111.369999997</v>
      </c>
      <c r="H177" s="296"/>
      <c r="I177" s="56"/>
    </row>
  </sheetData>
  <mergeCells count="188">
    <mergeCell ref="B2:I9"/>
    <mergeCell ref="G174:H174"/>
    <mergeCell ref="G175:H175"/>
    <mergeCell ref="G176:H176"/>
    <mergeCell ref="G177:H177"/>
    <mergeCell ref="A121:A122"/>
    <mergeCell ref="A127:A128"/>
    <mergeCell ref="G170:H170"/>
    <mergeCell ref="G171:H171"/>
    <mergeCell ref="G172:H172"/>
    <mergeCell ref="G173:H173"/>
    <mergeCell ref="G164:H164"/>
    <mergeCell ref="G165:H165"/>
    <mergeCell ref="G166:H166"/>
    <mergeCell ref="G167:H167"/>
    <mergeCell ref="G168:H168"/>
    <mergeCell ref="G169:H169"/>
    <mergeCell ref="G159:H159"/>
    <mergeCell ref="G160:H160"/>
    <mergeCell ref="G161:H161"/>
    <mergeCell ref="G162:H162"/>
    <mergeCell ref="G163:H163"/>
    <mergeCell ref="G146:H146"/>
    <mergeCell ref="G147:H147"/>
    <mergeCell ref="G148:H148"/>
    <mergeCell ref="I153:I154"/>
    <mergeCell ref="G155:H155"/>
    <mergeCell ref="G156:H156"/>
    <mergeCell ref="G157:H157"/>
    <mergeCell ref="G158:H158"/>
    <mergeCell ref="G152:H152"/>
    <mergeCell ref="B153:B154"/>
    <mergeCell ref="C153:C154"/>
    <mergeCell ref="D153:D154"/>
    <mergeCell ref="E153:E154"/>
    <mergeCell ref="F153:F154"/>
    <mergeCell ref="G153:H154"/>
    <mergeCell ref="G149:H149"/>
    <mergeCell ref="G150:H150"/>
    <mergeCell ref="G151:H151"/>
    <mergeCell ref="G140:H140"/>
    <mergeCell ref="G141:H141"/>
    <mergeCell ref="G142:H142"/>
    <mergeCell ref="G143:H143"/>
    <mergeCell ref="G144:H144"/>
    <mergeCell ref="G145:H145"/>
    <mergeCell ref="G134:H134"/>
    <mergeCell ref="G135:H135"/>
    <mergeCell ref="G136:H136"/>
    <mergeCell ref="G137:H137"/>
    <mergeCell ref="G138:H138"/>
    <mergeCell ref="G139:H139"/>
    <mergeCell ref="I127:I128"/>
    <mergeCell ref="G129:H129"/>
    <mergeCell ref="G130:H130"/>
    <mergeCell ref="G131:H131"/>
    <mergeCell ref="G132:H132"/>
    <mergeCell ref="G133:H133"/>
    <mergeCell ref="B127:B128"/>
    <mergeCell ref="C127:C128"/>
    <mergeCell ref="D127:D128"/>
    <mergeCell ref="E127:E128"/>
    <mergeCell ref="F127:F128"/>
    <mergeCell ref="G127:H128"/>
    <mergeCell ref="I121:I122"/>
    <mergeCell ref="G123:H123"/>
    <mergeCell ref="G124:H124"/>
    <mergeCell ref="G125:H125"/>
    <mergeCell ref="G126:H126"/>
    <mergeCell ref="G116:H116"/>
    <mergeCell ref="G117:H117"/>
    <mergeCell ref="G118:H118"/>
    <mergeCell ref="G119:H119"/>
    <mergeCell ref="G120:H120"/>
    <mergeCell ref="B121:B122"/>
    <mergeCell ref="C121:C122"/>
    <mergeCell ref="D121:D122"/>
    <mergeCell ref="E121:E122"/>
    <mergeCell ref="F121:F122"/>
    <mergeCell ref="G110:H110"/>
    <mergeCell ref="G111:H111"/>
    <mergeCell ref="G112:H112"/>
    <mergeCell ref="G113:H113"/>
    <mergeCell ref="G114:H114"/>
    <mergeCell ref="G115:H115"/>
    <mergeCell ref="G121:H122"/>
    <mergeCell ref="G104:H104"/>
    <mergeCell ref="G105:H105"/>
    <mergeCell ref="G106:H106"/>
    <mergeCell ref="G107:H107"/>
    <mergeCell ref="G108:H108"/>
    <mergeCell ref="G109:H109"/>
    <mergeCell ref="G98:H98"/>
    <mergeCell ref="G99:H99"/>
    <mergeCell ref="G100:H100"/>
    <mergeCell ref="G101:H101"/>
    <mergeCell ref="G102:H102"/>
    <mergeCell ref="G103:H103"/>
    <mergeCell ref="G92:H92"/>
    <mergeCell ref="G93:H93"/>
    <mergeCell ref="G94:H94"/>
    <mergeCell ref="G95:H95"/>
    <mergeCell ref="G96:H96"/>
    <mergeCell ref="G97:H97"/>
    <mergeCell ref="G86:H86"/>
    <mergeCell ref="G87:H87"/>
    <mergeCell ref="G88:H88"/>
    <mergeCell ref="G89:H89"/>
    <mergeCell ref="G90:H90"/>
    <mergeCell ref="G91:H91"/>
    <mergeCell ref="G80:H80"/>
    <mergeCell ref="G81:H81"/>
    <mergeCell ref="G82:H82"/>
    <mergeCell ref="G83:H83"/>
    <mergeCell ref="G84:H84"/>
    <mergeCell ref="G85:H85"/>
    <mergeCell ref="G74:H74"/>
    <mergeCell ref="G75:H75"/>
    <mergeCell ref="G76:H76"/>
    <mergeCell ref="G77:H77"/>
    <mergeCell ref="G78:H78"/>
    <mergeCell ref="G79:H79"/>
    <mergeCell ref="G68:H68"/>
    <mergeCell ref="G69:H69"/>
    <mergeCell ref="G70:H70"/>
    <mergeCell ref="G71:H71"/>
    <mergeCell ref="G72:H72"/>
    <mergeCell ref="G73:H73"/>
    <mergeCell ref="G62:H62"/>
    <mergeCell ref="G63:H63"/>
    <mergeCell ref="G64:H64"/>
    <mergeCell ref="G65:H65"/>
    <mergeCell ref="G66:H66"/>
    <mergeCell ref="G67:H67"/>
    <mergeCell ref="G56:H56"/>
    <mergeCell ref="G57:H57"/>
    <mergeCell ref="G58:H58"/>
    <mergeCell ref="G59:H59"/>
    <mergeCell ref="G60:H60"/>
    <mergeCell ref="G61:H61"/>
    <mergeCell ref="G50:H50"/>
    <mergeCell ref="G51:H51"/>
    <mergeCell ref="G52:H52"/>
    <mergeCell ref="G53:H53"/>
    <mergeCell ref="G54:H54"/>
    <mergeCell ref="G55:H55"/>
    <mergeCell ref="G44:H44"/>
    <mergeCell ref="G45:H45"/>
    <mergeCell ref="G46:H46"/>
    <mergeCell ref="G47:H47"/>
    <mergeCell ref="G48:H48"/>
    <mergeCell ref="G49:H49"/>
    <mergeCell ref="I37:I39"/>
    <mergeCell ref="G40:H40"/>
    <mergeCell ref="G41:H41"/>
    <mergeCell ref="G42:H42"/>
    <mergeCell ref="G43:H43"/>
    <mergeCell ref="I34:I36"/>
    <mergeCell ref="G34:H36"/>
    <mergeCell ref="A37:A39"/>
    <mergeCell ref="B37:B39"/>
    <mergeCell ref="C37:C39"/>
    <mergeCell ref="D37:D39"/>
    <mergeCell ref="E37:E39"/>
    <mergeCell ref="F37:F39"/>
    <mergeCell ref="G30:H30"/>
    <mergeCell ref="G31:H31"/>
    <mergeCell ref="G32:H32"/>
    <mergeCell ref="G33:H33"/>
    <mergeCell ref="A34:A36"/>
    <mergeCell ref="B34:B36"/>
    <mergeCell ref="C34:C36"/>
    <mergeCell ref="D34:D36"/>
    <mergeCell ref="E34:E36"/>
    <mergeCell ref="F34:F36"/>
    <mergeCell ref="G37:H39"/>
    <mergeCell ref="G24:H24"/>
    <mergeCell ref="G25:H25"/>
    <mergeCell ref="G26:H26"/>
    <mergeCell ref="G27:H27"/>
    <mergeCell ref="G28:H28"/>
    <mergeCell ref="G29:H29"/>
    <mergeCell ref="A10:I15"/>
    <mergeCell ref="A17:I19"/>
    <mergeCell ref="G20:H20"/>
    <mergeCell ref="G21:H21"/>
    <mergeCell ref="G22:H22"/>
    <mergeCell ref="G23:H2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82"/>
  <sheetViews>
    <sheetView workbookViewId="0">
      <selection activeCell="K21" sqref="K21"/>
    </sheetView>
  </sheetViews>
  <sheetFormatPr defaultRowHeight="15" x14ac:dyDescent="0.25"/>
  <cols>
    <col min="1" max="1" width="32.42578125" style="100" customWidth="1"/>
    <col min="2" max="2" width="5.5703125" style="191" customWidth="1"/>
    <col min="3" max="3" width="7.42578125" style="100" customWidth="1"/>
    <col min="4" max="4" width="9.5703125" style="100" customWidth="1"/>
    <col min="5" max="5" width="12.42578125" style="100" customWidth="1"/>
    <col min="6" max="6" width="12.28515625" style="100" customWidth="1"/>
    <col min="7" max="7" width="13.28515625" style="100" customWidth="1"/>
    <col min="8" max="16384" width="9.140625" style="100"/>
  </cols>
  <sheetData>
    <row r="2" spans="1:7" x14ac:dyDescent="0.25">
      <c r="C2" s="220" t="s">
        <v>357</v>
      </c>
      <c r="D2" s="221"/>
      <c r="E2" s="221"/>
      <c r="F2" s="221"/>
      <c r="G2" s="221"/>
    </row>
    <row r="3" spans="1:7" x14ac:dyDescent="0.25">
      <c r="C3" s="221"/>
      <c r="D3" s="221"/>
      <c r="E3" s="221"/>
      <c r="F3" s="221"/>
      <c r="G3" s="221"/>
    </row>
    <row r="4" spans="1:7" x14ac:dyDescent="0.25">
      <c r="C4" s="221"/>
      <c r="D4" s="221"/>
      <c r="E4" s="221"/>
      <c r="F4" s="221"/>
      <c r="G4" s="221"/>
    </row>
    <row r="5" spans="1:7" x14ac:dyDescent="0.25">
      <c r="C5" s="221"/>
      <c r="D5" s="221"/>
      <c r="E5" s="221"/>
      <c r="F5" s="221"/>
      <c r="G5" s="221"/>
    </row>
    <row r="6" spans="1:7" x14ac:dyDescent="0.25">
      <c r="C6" s="221"/>
      <c r="D6" s="221"/>
      <c r="E6" s="221"/>
      <c r="F6" s="221"/>
      <c r="G6" s="221"/>
    </row>
    <row r="7" spans="1:7" x14ac:dyDescent="0.25">
      <c r="C7" s="221"/>
      <c r="D7" s="221"/>
      <c r="E7" s="221"/>
      <c r="F7" s="221"/>
      <c r="G7" s="221"/>
    </row>
    <row r="8" spans="1:7" x14ac:dyDescent="0.25">
      <c r="C8" s="221"/>
      <c r="D8" s="221"/>
      <c r="E8" s="221"/>
      <c r="F8" s="221"/>
      <c r="G8" s="221"/>
    </row>
    <row r="9" spans="1:7" ht="6.75" customHeight="1" x14ac:dyDescent="0.25">
      <c r="C9" s="221"/>
      <c r="D9" s="221"/>
      <c r="E9" s="221"/>
      <c r="F9" s="221"/>
      <c r="G9" s="221"/>
    </row>
    <row r="10" spans="1:7" ht="94.5" customHeight="1" x14ac:dyDescent="0.25">
      <c r="C10" s="226" t="s">
        <v>358</v>
      </c>
      <c r="D10" s="226"/>
      <c r="E10" s="226"/>
      <c r="F10" s="226"/>
      <c r="G10" s="226"/>
    </row>
    <row r="11" spans="1:7" ht="15" customHeight="1" x14ac:dyDescent="0.25">
      <c r="C11" s="226"/>
      <c r="D11" s="226"/>
      <c r="E11" s="226"/>
      <c r="F11" s="226"/>
      <c r="G11" s="226"/>
    </row>
    <row r="12" spans="1:7" ht="15" customHeight="1" x14ac:dyDescent="0.25">
      <c r="C12" s="226"/>
      <c r="D12" s="226"/>
      <c r="E12" s="226"/>
      <c r="F12" s="226"/>
      <c r="G12" s="226"/>
    </row>
    <row r="13" spans="1:7" ht="15" customHeight="1" x14ac:dyDescent="0.25">
      <c r="C13" s="226"/>
      <c r="D13" s="226"/>
      <c r="E13" s="226"/>
      <c r="F13" s="226"/>
      <c r="G13" s="226"/>
    </row>
    <row r="14" spans="1:7" x14ac:dyDescent="0.25">
      <c r="A14" s="233" t="s">
        <v>309</v>
      </c>
      <c r="B14" s="233"/>
      <c r="C14" s="233"/>
      <c r="D14" s="233"/>
      <c r="E14" s="233"/>
      <c r="F14" s="233"/>
      <c r="G14" s="233"/>
    </row>
    <row r="15" spans="1:7" x14ac:dyDescent="0.25">
      <c r="A15" s="233"/>
      <c r="B15" s="233"/>
      <c r="C15" s="233"/>
      <c r="D15" s="233"/>
      <c r="E15" s="233"/>
      <c r="F15" s="233"/>
      <c r="G15" s="233"/>
    </row>
    <row r="16" spans="1:7" x14ac:dyDescent="0.25">
      <c r="A16" s="233"/>
      <c r="B16" s="233"/>
      <c r="C16" s="233"/>
      <c r="D16" s="233"/>
      <c r="E16" s="233"/>
      <c r="F16" s="233"/>
      <c r="G16" s="233"/>
    </row>
    <row r="17" spans="1:9" ht="5.25" customHeight="1" x14ac:dyDescent="0.25">
      <c r="A17" s="233"/>
      <c r="B17" s="233"/>
      <c r="C17" s="233"/>
      <c r="D17" s="233"/>
      <c r="E17" s="233"/>
      <c r="F17" s="233"/>
      <c r="G17" s="233"/>
    </row>
    <row r="18" spans="1:9" ht="10.5" customHeight="1" thickBot="1" x14ac:dyDescent="0.3">
      <c r="G18" s="100" t="s">
        <v>311</v>
      </c>
    </row>
    <row r="19" spans="1:9" ht="57.75" thickBot="1" x14ac:dyDescent="0.3">
      <c r="A19" s="29" t="s">
        <v>78</v>
      </c>
      <c r="B19" s="192"/>
      <c r="C19" s="30" t="s">
        <v>79</v>
      </c>
      <c r="D19" s="30" t="s">
        <v>80</v>
      </c>
      <c r="E19" s="30" t="s">
        <v>81</v>
      </c>
      <c r="F19" s="31" t="s">
        <v>82</v>
      </c>
      <c r="G19" s="31" t="s">
        <v>2</v>
      </c>
    </row>
    <row r="20" spans="1:9" ht="32.25" customHeight="1" thickBot="1" x14ac:dyDescent="0.3">
      <c r="A20" s="208" t="s">
        <v>83</v>
      </c>
      <c r="B20" s="212">
        <v>871</v>
      </c>
      <c r="C20" s="209" t="s">
        <v>84</v>
      </c>
      <c r="D20" s="209"/>
      <c r="E20" s="210"/>
      <c r="F20" s="210"/>
      <c r="G20" s="171">
        <f>G21+G53+G60+G64</f>
        <v>29746035.109999999</v>
      </c>
    </row>
    <row r="21" spans="1:9" ht="97.5" customHeight="1" thickBot="1" x14ac:dyDescent="0.3">
      <c r="A21" s="40" t="s">
        <v>85</v>
      </c>
      <c r="B21" s="194">
        <v>871</v>
      </c>
      <c r="C21" s="36" t="s">
        <v>84</v>
      </c>
      <c r="D21" s="36" t="s">
        <v>86</v>
      </c>
      <c r="E21" s="37"/>
      <c r="F21" s="38"/>
      <c r="G21" s="203">
        <f>G22+G39+G34</f>
        <v>20673734.259999998</v>
      </c>
    </row>
    <row r="22" spans="1:9" ht="62.25" customHeight="1" thickBot="1" x14ac:dyDescent="0.3">
      <c r="A22" s="40" t="s">
        <v>87</v>
      </c>
      <c r="B22" s="194">
        <v>871</v>
      </c>
      <c r="C22" s="36" t="s">
        <v>84</v>
      </c>
      <c r="D22" s="36" t="s">
        <v>86</v>
      </c>
      <c r="E22" s="38" t="s">
        <v>88</v>
      </c>
      <c r="F22" s="38"/>
      <c r="G22" s="39">
        <f>G23+G27</f>
        <v>10905140.529999999</v>
      </c>
    </row>
    <row r="23" spans="1:9" ht="24.75" customHeight="1" thickBot="1" x14ac:dyDescent="0.3">
      <c r="A23" s="12" t="s">
        <v>89</v>
      </c>
      <c r="B23" s="195">
        <v>871</v>
      </c>
      <c r="C23" s="41" t="s">
        <v>84</v>
      </c>
      <c r="D23" s="41" t="s">
        <v>86</v>
      </c>
      <c r="E23" s="42" t="s">
        <v>90</v>
      </c>
      <c r="F23" s="42"/>
      <c r="G23" s="43">
        <f>G24</f>
        <v>1377826.6</v>
      </c>
      <c r="I23" s="182"/>
    </row>
    <row r="24" spans="1:9" ht="81.75" customHeight="1" thickBot="1" x14ac:dyDescent="0.3">
      <c r="A24" s="187" t="s">
        <v>91</v>
      </c>
      <c r="B24" s="195">
        <v>871</v>
      </c>
      <c r="C24" s="41" t="s">
        <v>84</v>
      </c>
      <c r="D24" s="41" t="s">
        <v>86</v>
      </c>
      <c r="E24" s="42" t="s">
        <v>92</v>
      </c>
      <c r="F24" s="42"/>
      <c r="G24" s="43">
        <f>G25</f>
        <v>1377826.6</v>
      </c>
    </row>
    <row r="25" spans="1:9" ht="145.5" customHeight="1" thickBot="1" x14ac:dyDescent="0.3">
      <c r="A25" s="187" t="s">
        <v>93</v>
      </c>
      <c r="B25" s="195">
        <v>871</v>
      </c>
      <c r="C25" s="41" t="s">
        <v>84</v>
      </c>
      <c r="D25" s="41" t="s">
        <v>86</v>
      </c>
      <c r="E25" s="42" t="s">
        <v>92</v>
      </c>
      <c r="F25" s="42">
        <v>100</v>
      </c>
      <c r="G25" s="43">
        <f>G26</f>
        <v>1377826.6</v>
      </c>
    </row>
    <row r="26" spans="1:9" ht="48" thickBot="1" x14ac:dyDescent="0.3">
      <c r="A26" s="187" t="s">
        <v>94</v>
      </c>
      <c r="B26" s="195">
        <v>871</v>
      </c>
      <c r="C26" s="41" t="s">
        <v>84</v>
      </c>
      <c r="D26" s="41" t="s">
        <v>86</v>
      </c>
      <c r="E26" s="42" t="s">
        <v>92</v>
      </c>
      <c r="F26" s="42">
        <v>120</v>
      </c>
      <c r="G26" s="157">
        <v>1377826.6</v>
      </c>
    </row>
    <row r="27" spans="1:9" ht="33" customHeight="1" thickBot="1" x14ac:dyDescent="0.3">
      <c r="A27" s="187" t="s">
        <v>95</v>
      </c>
      <c r="B27" s="195">
        <v>871</v>
      </c>
      <c r="C27" s="41" t="s">
        <v>84</v>
      </c>
      <c r="D27" s="41" t="s">
        <v>86</v>
      </c>
      <c r="E27" s="42" t="s">
        <v>96</v>
      </c>
      <c r="F27" s="42"/>
      <c r="G27" s="43">
        <f>G28+G31</f>
        <v>9527313.9299999997</v>
      </c>
      <c r="I27" s="182"/>
    </row>
    <row r="28" spans="1:9" ht="63.75" thickBot="1" x14ac:dyDescent="0.3">
      <c r="A28" s="187" t="s">
        <v>97</v>
      </c>
      <c r="B28" s="195">
        <v>871</v>
      </c>
      <c r="C28" s="41" t="s">
        <v>84</v>
      </c>
      <c r="D28" s="41" t="s">
        <v>86</v>
      </c>
      <c r="E28" s="42" t="s">
        <v>98</v>
      </c>
      <c r="F28" s="42"/>
      <c r="G28" s="43">
        <f>G29</f>
        <v>7439514.2400000002</v>
      </c>
    </row>
    <row r="29" spans="1:9" ht="142.5" customHeight="1" thickBot="1" x14ac:dyDescent="0.3">
      <c r="A29" s="187" t="s">
        <v>93</v>
      </c>
      <c r="B29" s="195">
        <v>871</v>
      </c>
      <c r="C29" s="41" t="s">
        <v>84</v>
      </c>
      <c r="D29" s="41" t="s">
        <v>86</v>
      </c>
      <c r="E29" s="42" t="s">
        <v>98</v>
      </c>
      <c r="F29" s="42">
        <v>100</v>
      </c>
      <c r="G29" s="43">
        <f>G30</f>
        <v>7439514.2400000002</v>
      </c>
    </row>
    <row r="30" spans="1:9" ht="48.75" customHeight="1" thickBot="1" x14ac:dyDescent="0.3">
      <c r="A30" s="204" t="s">
        <v>94</v>
      </c>
      <c r="B30" s="213">
        <v>871</v>
      </c>
      <c r="C30" s="205" t="s">
        <v>84</v>
      </c>
      <c r="D30" s="205" t="s">
        <v>86</v>
      </c>
      <c r="E30" s="206" t="s">
        <v>98</v>
      </c>
      <c r="F30" s="206">
        <v>120</v>
      </c>
      <c r="G30" s="157">
        <v>7439514.2400000002</v>
      </c>
    </row>
    <row r="31" spans="1:9" ht="66" customHeight="1" thickBot="1" x14ac:dyDescent="0.3">
      <c r="A31" s="40" t="s">
        <v>99</v>
      </c>
      <c r="B31" s="194">
        <v>871</v>
      </c>
      <c r="C31" s="41" t="s">
        <v>84</v>
      </c>
      <c r="D31" s="41" t="s">
        <v>86</v>
      </c>
      <c r="E31" s="42" t="s">
        <v>100</v>
      </c>
      <c r="F31" s="42"/>
      <c r="G31" s="43">
        <f>G32</f>
        <v>2087799.69</v>
      </c>
    </row>
    <row r="32" spans="1:9" ht="66.75" customHeight="1" thickBot="1" x14ac:dyDescent="0.3">
      <c r="A32" s="187" t="s">
        <v>101</v>
      </c>
      <c r="B32" s="195">
        <v>871</v>
      </c>
      <c r="C32" s="41" t="s">
        <v>84</v>
      </c>
      <c r="D32" s="41" t="s">
        <v>86</v>
      </c>
      <c r="E32" s="42" t="s">
        <v>100</v>
      </c>
      <c r="F32" s="42">
        <v>200</v>
      </c>
      <c r="G32" s="43">
        <f>G33</f>
        <v>2087799.69</v>
      </c>
    </row>
    <row r="33" spans="1:7" ht="66.75" customHeight="1" thickBot="1" x14ac:dyDescent="0.3">
      <c r="A33" s="187" t="s">
        <v>102</v>
      </c>
      <c r="B33" s="195">
        <v>871</v>
      </c>
      <c r="C33" s="41" t="s">
        <v>84</v>
      </c>
      <c r="D33" s="41" t="s">
        <v>86</v>
      </c>
      <c r="E33" s="42" t="s">
        <v>100</v>
      </c>
      <c r="F33" s="42">
        <v>240</v>
      </c>
      <c r="G33" s="157">
        <v>2087799.69</v>
      </c>
    </row>
    <row r="34" spans="1:7" ht="24.75" customHeight="1" thickBot="1" x14ac:dyDescent="0.3">
      <c r="A34" s="187" t="s">
        <v>103</v>
      </c>
      <c r="B34" s="195">
        <v>871</v>
      </c>
      <c r="C34" s="41" t="s">
        <v>84</v>
      </c>
      <c r="D34" s="41" t="s">
        <v>86</v>
      </c>
      <c r="E34" s="42" t="s">
        <v>104</v>
      </c>
      <c r="F34" s="42"/>
      <c r="G34" s="157">
        <f>G35</f>
        <v>9484593.7300000004</v>
      </c>
    </row>
    <row r="35" spans="1:7" ht="22.5" customHeight="1" thickBot="1" x14ac:dyDescent="0.3">
      <c r="A35" s="187" t="s">
        <v>120</v>
      </c>
      <c r="B35" s="195">
        <v>871</v>
      </c>
      <c r="C35" s="41" t="s">
        <v>84</v>
      </c>
      <c r="D35" s="41" t="s">
        <v>86</v>
      </c>
      <c r="E35" s="42" t="s">
        <v>121</v>
      </c>
      <c r="F35" s="42"/>
      <c r="G35" s="43">
        <f>G36</f>
        <v>9484593.7300000004</v>
      </c>
    </row>
    <row r="36" spans="1:7" ht="102.75" customHeight="1" thickBot="1" x14ac:dyDescent="0.3">
      <c r="A36" s="187" t="s">
        <v>336</v>
      </c>
      <c r="B36" s="195">
        <v>871</v>
      </c>
      <c r="C36" s="41" t="s">
        <v>84</v>
      </c>
      <c r="D36" s="41" t="s">
        <v>86</v>
      </c>
      <c r="E36" s="42" t="s">
        <v>316</v>
      </c>
      <c r="F36" s="42"/>
      <c r="G36" s="43">
        <f>G37</f>
        <v>9484593.7300000004</v>
      </c>
    </row>
    <row r="37" spans="1:7" ht="145.5" customHeight="1" thickBot="1" x14ac:dyDescent="0.3">
      <c r="A37" s="187" t="s">
        <v>93</v>
      </c>
      <c r="B37" s="195">
        <v>871</v>
      </c>
      <c r="C37" s="41" t="s">
        <v>84</v>
      </c>
      <c r="D37" s="41" t="s">
        <v>86</v>
      </c>
      <c r="E37" s="42" t="s">
        <v>316</v>
      </c>
      <c r="F37" s="42">
        <v>100</v>
      </c>
      <c r="G37" s="43">
        <f>G38</f>
        <v>9484593.7300000004</v>
      </c>
    </row>
    <row r="38" spans="1:7" ht="54" customHeight="1" thickBot="1" x14ac:dyDescent="0.3">
      <c r="A38" s="187" t="s">
        <v>94</v>
      </c>
      <c r="B38" s="195">
        <v>871</v>
      </c>
      <c r="C38" s="41" t="s">
        <v>84</v>
      </c>
      <c r="D38" s="41" t="s">
        <v>86</v>
      </c>
      <c r="E38" s="42" t="s">
        <v>316</v>
      </c>
      <c r="F38" s="42">
        <v>120</v>
      </c>
      <c r="G38" s="157">
        <v>9484593.7300000004</v>
      </c>
    </row>
    <row r="39" spans="1:7" ht="16.5" thickBot="1" x14ac:dyDescent="0.3">
      <c r="A39" s="187" t="s">
        <v>103</v>
      </c>
      <c r="B39" s="195">
        <v>871</v>
      </c>
      <c r="C39" s="41" t="s">
        <v>84</v>
      </c>
      <c r="D39" s="41" t="s">
        <v>86</v>
      </c>
      <c r="E39" s="42" t="s">
        <v>104</v>
      </c>
      <c r="F39" s="42"/>
      <c r="G39" s="157">
        <f>G40</f>
        <v>284000</v>
      </c>
    </row>
    <row r="40" spans="1:7" ht="48" thickBot="1" x14ac:dyDescent="0.3">
      <c r="A40" s="187" t="s">
        <v>105</v>
      </c>
      <c r="B40" s="195">
        <v>871</v>
      </c>
      <c r="C40" s="41" t="s">
        <v>84</v>
      </c>
      <c r="D40" s="41" t="s">
        <v>86</v>
      </c>
      <c r="E40" s="42" t="s">
        <v>106</v>
      </c>
      <c r="F40" s="42"/>
      <c r="G40" s="43">
        <f>G41+G44+G47+G50</f>
        <v>284000</v>
      </c>
    </row>
    <row r="41" spans="1:7" ht="98.25" customHeight="1" thickBot="1" x14ac:dyDescent="0.3">
      <c r="A41" s="187" t="s">
        <v>107</v>
      </c>
      <c r="B41" s="195">
        <v>871</v>
      </c>
      <c r="C41" s="41" t="s">
        <v>84</v>
      </c>
      <c r="D41" s="41" t="s">
        <v>86</v>
      </c>
      <c r="E41" s="42" t="s">
        <v>108</v>
      </c>
      <c r="F41" s="42"/>
      <c r="G41" s="43">
        <f>G42</f>
        <v>62400</v>
      </c>
    </row>
    <row r="42" spans="1:7" ht="16.5" thickBot="1" x14ac:dyDescent="0.3">
      <c r="A42" s="187" t="s">
        <v>109</v>
      </c>
      <c r="B42" s="195">
        <v>871</v>
      </c>
      <c r="C42" s="41" t="s">
        <v>84</v>
      </c>
      <c r="D42" s="41" t="s">
        <v>86</v>
      </c>
      <c r="E42" s="42" t="s">
        <v>108</v>
      </c>
      <c r="F42" s="42">
        <v>500</v>
      </c>
      <c r="G42" s="43">
        <f>G43</f>
        <v>62400</v>
      </c>
    </row>
    <row r="43" spans="1:7" ht="32.25" thickBot="1" x14ac:dyDescent="0.3">
      <c r="A43" s="187" t="s">
        <v>110</v>
      </c>
      <c r="B43" s="195">
        <v>871</v>
      </c>
      <c r="C43" s="41" t="s">
        <v>84</v>
      </c>
      <c r="D43" s="41" t="s">
        <v>86</v>
      </c>
      <c r="E43" s="42" t="s">
        <v>108</v>
      </c>
      <c r="F43" s="42">
        <v>540</v>
      </c>
      <c r="G43" s="43">
        <v>62400</v>
      </c>
    </row>
    <row r="44" spans="1:7" ht="48" thickBot="1" x14ac:dyDescent="0.3">
      <c r="A44" s="187" t="s">
        <v>111</v>
      </c>
      <c r="B44" s="195">
        <v>871</v>
      </c>
      <c r="C44" s="41" t="s">
        <v>84</v>
      </c>
      <c r="D44" s="41" t="s">
        <v>86</v>
      </c>
      <c r="E44" s="42" t="s">
        <v>112</v>
      </c>
      <c r="F44" s="42"/>
      <c r="G44" s="43">
        <f>G45</f>
        <v>62400</v>
      </c>
    </row>
    <row r="45" spans="1:7" ht="16.5" thickBot="1" x14ac:dyDescent="0.3">
      <c r="A45" s="187" t="s">
        <v>109</v>
      </c>
      <c r="B45" s="195">
        <v>871</v>
      </c>
      <c r="C45" s="41" t="s">
        <v>84</v>
      </c>
      <c r="D45" s="41" t="s">
        <v>86</v>
      </c>
      <c r="E45" s="42" t="s">
        <v>112</v>
      </c>
      <c r="F45" s="42">
        <v>500</v>
      </c>
      <c r="G45" s="43">
        <f>G46</f>
        <v>62400</v>
      </c>
    </row>
    <row r="46" spans="1:7" ht="34.5" customHeight="1" thickBot="1" x14ac:dyDescent="0.3">
      <c r="A46" s="187" t="s">
        <v>110</v>
      </c>
      <c r="B46" s="195">
        <v>871</v>
      </c>
      <c r="C46" s="41" t="s">
        <v>84</v>
      </c>
      <c r="D46" s="41" t="s">
        <v>86</v>
      </c>
      <c r="E46" s="42" t="s">
        <v>112</v>
      </c>
      <c r="F46" s="42">
        <v>540</v>
      </c>
      <c r="G46" s="43">
        <v>62400</v>
      </c>
    </row>
    <row r="47" spans="1:7" ht="48" thickBot="1" x14ac:dyDescent="0.3">
      <c r="A47" s="187" t="s">
        <v>113</v>
      </c>
      <c r="B47" s="195">
        <v>871</v>
      </c>
      <c r="C47" s="41" t="s">
        <v>84</v>
      </c>
      <c r="D47" s="41" t="s">
        <v>86</v>
      </c>
      <c r="E47" s="42" t="s">
        <v>114</v>
      </c>
      <c r="F47" s="42"/>
      <c r="G47" s="43">
        <f>G48</f>
        <v>58700</v>
      </c>
    </row>
    <row r="48" spans="1:7" ht="16.5" thickBot="1" x14ac:dyDescent="0.3">
      <c r="A48" s="187" t="s">
        <v>109</v>
      </c>
      <c r="B48" s="195">
        <v>871</v>
      </c>
      <c r="C48" s="41" t="s">
        <v>84</v>
      </c>
      <c r="D48" s="41" t="s">
        <v>86</v>
      </c>
      <c r="E48" s="42" t="s">
        <v>114</v>
      </c>
      <c r="F48" s="42">
        <v>500</v>
      </c>
      <c r="G48" s="43">
        <f>G49</f>
        <v>58700</v>
      </c>
    </row>
    <row r="49" spans="1:7" ht="36.75" customHeight="1" thickBot="1" x14ac:dyDescent="0.3">
      <c r="A49" s="187" t="s">
        <v>110</v>
      </c>
      <c r="B49" s="195">
        <v>871</v>
      </c>
      <c r="C49" s="41" t="s">
        <v>84</v>
      </c>
      <c r="D49" s="41" t="s">
        <v>86</v>
      </c>
      <c r="E49" s="42" t="s">
        <v>114</v>
      </c>
      <c r="F49" s="42">
        <v>540</v>
      </c>
      <c r="G49" s="43">
        <v>58700</v>
      </c>
    </row>
    <row r="50" spans="1:7" ht="48" thickBot="1" x14ac:dyDescent="0.3">
      <c r="A50" s="187" t="s">
        <v>115</v>
      </c>
      <c r="B50" s="195">
        <v>871</v>
      </c>
      <c r="C50" s="41" t="s">
        <v>84</v>
      </c>
      <c r="D50" s="41" t="s">
        <v>86</v>
      </c>
      <c r="E50" s="42" t="s">
        <v>116</v>
      </c>
      <c r="F50" s="42"/>
      <c r="G50" s="43">
        <f>G51</f>
        <v>100500</v>
      </c>
    </row>
    <row r="51" spans="1:7" ht="16.5" thickBot="1" x14ac:dyDescent="0.3">
      <c r="A51" s="187" t="s">
        <v>109</v>
      </c>
      <c r="B51" s="195">
        <v>871</v>
      </c>
      <c r="C51" s="41" t="s">
        <v>84</v>
      </c>
      <c r="D51" s="41" t="s">
        <v>86</v>
      </c>
      <c r="E51" s="42" t="s">
        <v>116</v>
      </c>
      <c r="F51" s="42">
        <v>500</v>
      </c>
      <c r="G51" s="43">
        <f>G52</f>
        <v>100500</v>
      </c>
    </row>
    <row r="52" spans="1:7" ht="35.25" customHeight="1" thickBot="1" x14ac:dyDescent="0.3">
      <c r="A52" s="187" t="s">
        <v>110</v>
      </c>
      <c r="B52" s="195">
        <v>871</v>
      </c>
      <c r="C52" s="41" t="s">
        <v>84</v>
      </c>
      <c r="D52" s="41" t="s">
        <v>86</v>
      </c>
      <c r="E52" s="42" t="s">
        <v>116</v>
      </c>
      <c r="F52" s="42">
        <v>540</v>
      </c>
      <c r="G52" s="43">
        <v>100500</v>
      </c>
    </row>
    <row r="53" spans="1:7" ht="95.25" thickBot="1" x14ac:dyDescent="0.3">
      <c r="A53" s="187" t="s">
        <v>117</v>
      </c>
      <c r="B53" s="195">
        <v>871</v>
      </c>
      <c r="C53" s="41" t="s">
        <v>84</v>
      </c>
      <c r="D53" s="41" t="s">
        <v>118</v>
      </c>
      <c r="E53" s="37"/>
      <c r="F53" s="42"/>
      <c r="G53" s="157">
        <f>G54</f>
        <v>99662.26999999999</v>
      </c>
    </row>
    <row r="54" spans="1:7" ht="16.5" thickBot="1" x14ac:dyDescent="0.3">
      <c r="A54" s="187" t="s">
        <v>119</v>
      </c>
      <c r="B54" s="195">
        <v>871</v>
      </c>
      <c r="C54" s="41" t="s">
        <v>84</v>
      </c>
      <c r="D54" s="41" t="s">
        <v>118</v>
      </c>
      <c r="E54" s="42" t="s">
        <v>104</v>
      </c>
      <c r="F54" s="42"/>
      <c r="G54" s="43">
        <f>G55</f>
        <v>99662.26999999999</v>
      </c>
    </row>
    <row r="55" spans="1:7" ht="18" customHeight="1" thickBot="1" x14ac:dyDescent="0.3">
      <c r="A55" s="187" t="s">
        <v>120</v>
      </c>
      <c r="B55" s="195">
        <v>871</v>
      </c>
      <c r="C55" s="41" t="s">
        <v>84</v>
      </c>
      <c r="D55" s="41" t="s">
        <v>118</v>
      </c>
      <c r="E55" s="42" t="s">
        <v>121</v>
      </c>
      <c r="F55" s="42"/>
      <c r="G55" s="43">
        <f>G56+G58</f>
        <v>99662.26999999999</v>
      </c>
    </row>
    <row r="56" spans="1:7" ht="16.5" thickBot="1" x14ac:dyDescent="0.3">
      <c r="A56" s="187" t="s">
        <v>109</v>
      </c>
      <c r="B56" s="195">
        <v>871</v>
      </c>
      <c r="C56" s="41" t="s">
        <v>84</v>
      </c>
      <c r="D56" s="41" t="s">
        <v>118</v>
      </c>
      <c r="E56" s="42" t="s">
        <v>122</v>
      </c>
      <c r="F56" s="42">
        <v>500</v>
      </c>
      <c r="G56" s="43">
        <f>G57</f>
        <v>62541</v>
      </c>
    </row>
    <row r="57" spans="1:7" ht="48" thickBot="1" x14ac:dyDescent="0.3">
      <c r="A57" s="187" t="s">
        <v>123</v>
      </c>
      <c r="B57" s="195">
        <v>871</v>
      </c>
      <c r="C57" s="41" t="s">
        <v>84</v>
      </c>
      <c r="D57" s="41" t="s">
        <v>118</v>
      </c>
      <c r="E57" s="42" t="s">
        <v>122</v>
      </c>
      <c r="F57" s="42">
        <v>540</v>
      </c>
      <c r="G57" s="43">
        <v>62541</v>
      </c>
    </row>
    <row r="58" spans="1:7" ht="16.5" thickBot="1" x14ac:dyDescent="0.3">
      <c r="A58" s="187" t="s">
        <v>109</v>
      </c>
      <c r="B58" s="195">
        <v>871</v>
      </c>
      <c r="C58" s="41" t="s">
        <v>84</v>
      </c>
      <c r="D58" s="41" t="s">
        <v>118</v>
      </c>
      <c r="E58" s="42" t="s">
        <v>124</v>
      </c>
      <c r="F58" s="42">
        <v>500</v>
      </c>
      <c r="G58" s="43">
        <f>G59</f>
        <v>37121.269999999997</v>
      </c>
    </row>
    <row r="59" spans="1:7" ht="33" customHeight="1" thickBot="1" x14ac:dyDescent="0.3">
      <c r="A59" s="187" t="s">
        <v>125</v>
      </c>
      <c r="B59" s="195">
        <v>871</v>
      </c>
      <c r="C59" s="41" t="s">
        <v>84</v>
      </c>
      <c r="D59" s="41" t="s">
        <v>118</v>
      </c>
      <c r="E59" s="42" t="s">
        <v>124</v>
      </c>
      <c r="F59" s="42">
        <v>540</v>
      </c>
      <c r="G59" s="43">
        <v>37121.269999999997</v>
      </c>
    </row>
    <row r="60" spans="1:7" ht="16.5" thickBot="1" x14ac:dyDescent="0.3">
      <c r="A60" s="187" t="s">
        <v>126</v>
      </c>
      <c r="B60" s="195">
        <v>871</v>
      </c>
      <c r="C60" s="41" t="s">
        <v>84</v>
      </c>
      <c r="D60" s="41">
        <v>11</v>
      </c>
      <c r="E60" s="42"/>
      <c r="F60" s="42"/>
      <c r="G60" s="157">
        <f>G61</f>
        <v>1790</v>
      </c>
    </row>
    <row r="61" spans="1:7" ht="32.25" thickBot="1" x14ac:dyDescent="0.3">
      <c r="A61" s="187" t="s">
        <v>127</v>
      </c>
      <c r="B61" s="195">
        <v>871</v>
      </c>
      <c r="C61" s="41" t="s">
        <v>84</v>
      </c>
      <c r="D61" s="41">
        <v>11</v>
      </c>
      <c r="E61" s="42" t="s">
        <v>128</v>
      </c>
      <c r="F61" s="42"/>
      <c r="G61" s="43">
        <f>G62</f>
        <v>1790</v>
      </c>
    </row>
    <row r="62" spans="1:7" ht="24" customHeight="1" thickBot="1" x14ac:dyDescent="0.3">
      <c r="A62" s="187" t="s">
        <v>129</v>
      </c>
      <c r="B62" s="195">
        <v>871</v>
      </c>
      <c r="C62" s="41" t="s">
        <v>84</v>
      </c>
      <c r="D62" s="41">
        <v>11</v>
      </c>
      <c r="E62" s="42" t="s">
        <v>130</v>
      </c>
      <c r="F62" s="42">
        <v>800</v>
      </c>
      <c r="G62" s="43">
        <f>G63</f>
        <v>1790</v>
      </c>
    </row>
    <row r="63" spans="1:7" ht="16.5" thickBot="1" x14ac:dyDescent="0.3">
      <c r="A63" s="187" t="s">
        <v>131</v>
      </c>
      <c r="B63" s="195">
        <v>871</v>
      </c>
      <c r="C63" s="41" t="s">
        <v>84</v>
      </c>
      <c r="D63" s="41">
        <v>11</v>
      </c>
      <c r="E63" s="42" t="s">
        <v>130</v>
      </c>
      <c r="F63" s="42">
        <v>870</v>
      </c>
      <c r="G63" s="43">
        <f>20000-18210</f>
        <v>1790</v>
      </c>
    </row>
    <row r="64" spans="1:7" ht="34.5" customHeight="1" thickBot="1" x14ac:dyDescent="0.3">
      <c r="A64" s="187" t="s">
        <v>132</v>
      </c>
      <c r="B64" s="195">
        <v>871</v>
      </c>
      <c r="C64" s="41" t="s">
        <v>84</v>
      </c>
      <c r="D64" s="41">
        <v>13</v>
      </c>
      <c r="E64" s="42"/>
      <c r="F64" s="42"/>
      <c r="G64" s="157">
        <f>G65</f>
        <v>8970848.5800000001</v>
      </c>
    </row>
    <row r="65" spans="1:7" ht="16.5" thickBot="1" x14ac:dyDescent="0.3">
      <c r="A65" s="187" t="s">
        <v>103</v>
      </c>
      <c r="B65" s="195">
        <v>871</v>
      </c>
      <c r="C65" s="41" t="s">
        <v>84</v>
      </c>
      <c r="D65" s="41">
        <v>13</v>
      </c>
      <c r="E65" s="42" t="s">
        <v>104</v>
      </c>
      <c r="F65" s="42"/>
      <c r="G65" s="43">
        <f>G66</f>
        <v>8970848.5800000001</v>
      </c>
    </row>
    <row r="66" spans="1:7" ht="52.5" customHeight="1" thickBot="1" x14ac:dyDescent="0.3">
      <c r="A66" s="187" t="s">
        <v>105</v>
      </c>
      <c r="B66" s="195">
        <v>871</v>
      </c>
      <c r="C66" s="41" t="s">
        <v>84</v>
      </c>
      <c r="D66" s="41">
        <v>13</v>
      </c>
      <c r="E66" s="42" t="s">
        <v>121</v>
      </c>
      <c r="F66" s="42"/>
      <c r="G66" s="43">
        <f>G67+G69+G73+G76</f>
        <v>8970848.5800000001</v>
      </c>
    </row>
    <row r="67" spans="1:7" ht="51.75" customHeight="1" thickBot="1" x14ac:dyDescent="0.3">
      <c r="A67" s="187" t="s">
        <v>133</v>
      </c>
      <c r="B67" s="195">
        <v>871</v>
      </c>
      <c r="C67" s="41" t="s">
        <v>84</v>
      </c>
      <c r="D67" s="41">
        <v>13</v>
      </c>
      <c r="E67" s="42" t="s">
        <v>134</v>
      </c>
      <c r="F67" s="42"/>
      <c r="G67" s="43">
        <f>G68</f>
        <v>19000</v>
      </c>
    </row>
    <row r="68" spans="1:7" ht="63.75" thickBot="1" x14ac:dyDescent="0.3">
      <c r="A68" s="187" t="s">
        <v>102</v>
      </c>
      <c r="B68" s="195">
        <v>871</v>
      </c>
      <c r="C68" s="41" t="s">
        <v>84</v>
      </c>
      <c r="D68" s="41">
        <v>13</v>
      </c>
      <c r="E68" s="42" t="s">
        <v>134</v>
      </c>
      <c r="F68" s="42">
        <v>240</v>
      </c>
      <c r="G68" s="157">
        <v>19000</v>
      </c>
    </row>
    <row r="69" spans="1:7" ht="16.5" thickBot="1" x14ac:dyDescent="0.3">
      <c r="A69" s="187" t="s">
        <v>135</v>
      </c>
      <c r="B69" s="195">
        <v>871</v>
      </c>
      <c r="C69" s="41" t="s">
        <v>84</v>
      </c>
      <c r="D69" s="41">
        <v>13</v>
      </c>
      <c r="E69" s="42" t="s">
        <v>136</v>
      </c>
      <c r="F69" s="42"/>
      <c r="G69" s="43">
        <f>G70</f>
        <v>1209297.74</v>
      </c>
    </row>
    <row r="70" spans="1:7" ht="24" customHeight="1" thickBot="1" x14ac:dyDescent="0.3">
      <c r="A70" s="12" t="s">
        <v>129</v>
      </c>
      <c r="B70" s="195">
        <v>871</v>
      </c>
      <c r="C70" s="41" t="s">
        <v>84</v>
      </c>
      <c r="D70" s="41">
        <v>13</v>
      </c>
      <c r="E70" s="42" t="s">
        <v>136</v>
      </c>
      <c r="F70" s="42">
        <v>800</v>
      </c>
      <c r="G70" s="43">
        <f>G71+G72</f>
        <v>1209297.74</v>
      </c>
    </row>
    <row r="71" spans="1:7" ht="16.5" thickBot="1" x14ac:dyDescent="0.3">
      <c r="A71" s="187" t="s">
        <v>137</v>
      </c>
      <c r="B71" s="195">
        <v>871</v>
      </c>
      <c r="C71" s="41" t="s">
        <v>84</v>
      </c>
      <c r="D71" s="41">
        <v>13</v>
      </c>
      <c r="E71" s="42" t="s">
        <v>136</v>
      </c>
      <c r="F71" s="42">
        <v>830</v>
      </c>
      <c r="G71" s="157">
        <v>1126400</v>
      </c>
    </row>
    <row r="72" spans="1:7" ht="32.25" thickBot="1" x14ac:dyDescent="0.3">
      <c r="A72" s="12" t="s">
        <v>138</v>
      </c>
      <c r="B72" s="195">
        <v>871</v>
      </c>
      <c r="C72" s="41" t="s">
        <v>84</v>
      </c>
      <c r="D72" s="41">
        <v>13</v>
      </c>
      <c r="E72" s="42" t="s">
        <v>136</v>
      </c>
      <c r="F72" s="42">
        <v>850</v>
      </c>
      <c r="G72" s="157">
        <f>21000+61897.74</f>
        <v>82897.739999999991</v>
      </c>
    </row>
    <row r="73" spans="1:7" ht="99.75" customHeight="1" thickBot="1" x14ac:dyDescent="0.3">
      <c r="A73" s="187" t="s">
        <v>139</v>
      </c>
      <c r="B73" s="195">
        <v>871</v>
      </c>
      <c r="C73" s="41" t="s">
        <v>84</v>
      </c>
      <c r="D73" s="41">
        <v>13</v>
      </c>
      <c r="E73" s="38" t="s">
        <v>140</v>
      </c>
      <c r="F73" s="42"/>
      <c r="G73" s="43">
        <f>G74</f>
        <v>102600</v>
      </c>
    </row>
    <row r="74" spans="1:7" ht="32.25" thickBot="1" x14ac:dyDescent="0.3">
      <c r="A74" s="12" t="s">
        <v>141</v>
      </c>
      <c r="B74" s="195">
        <v>871</v>
      </c>
      <c r="C74" s="41" t="s">
        <v>84</v>
      </c>
      <c r="D74" s="41">
        <v>13</v>
      </c>
      <c r="E74" s="38" t="s">
        <v>140</v>
      </c>
      <c r="F74" s="42">
        <v>300</v>
      </c>
      <c r="G74" s="157">
        <f>G75</f>
        <v>102600</v>
      </c>
    </row>
    <row r="75" spans="1:7" ht="16.5" thickBot="1" x14ac:dyDescent="0.3">
      <c r="A75" s="187" t="s">
        <v>142</v>
      </c>
      <c r="B75" s="195">
        <v>871</v>
      </c>
      <c r="C75" s="41" t="s">
        <v>84</v>
      </c>
      <c r="D75" s="41">
        <v>13</v>
      </c>
      <c r="E75" s="38" t="s">
        <v>140</v>
      </c>
      <c r="F75" s="42">
        <v>360</v>
      </c>
      <c r="G75" s="43">
        <v>102600</v>
      </c>
    </row>
    <row r="76" spans="1:7" ht="16.5" thickBot="1" x14ac:dyDescent="0.3">
      <c r="A76" s="187" t="s">
        <v>103</v>
      </c>
      <c r="B76" s="195">
        <v>871</v>
      </c>
      <c r="C76" s="41" t="s">
        <v>84</v>
      </c>
      <c r="D76" s="41" t="s">
        <v>338</v>
      </c>
      <c r="E76" s="38" t="s">
        <v>121</v>
      </c>
      <c r="F76" s="42"/>
      <c r="G76" s="157">
        <f>G77</f>
        <v>7639950.8399999999</v>
      </c>
    </row>
    <row r="77" spans="1:7" ht="16.5" thickBot="1" x14ac:dyDescent="0.3">
      <c r="A77" s="187" t="s">
        <v>337</v>
      </c>
      <c r="B77" s="195">
        <v>871</v>
      </c>
      <c r="C77" s="41" t="s">
        <v>84</v>
      </c>
      <c r="D77" s="41" t="s">
        <v>338</v>
      </c>
      <c r="E77" s="38" t="s">
        <v>121</v>
      </c>
      <c r="F77" s="42"/>
      <c r="G77" s="43">
        <f>G78</f>
        <v>7639950.8399999999</v>
      </c>
    </row>
    <row r="78" spans="1:7" ht="111" thickBot="1" x14ac:dyDescent="0.3">
      <c r="A78" s="187" t="s">
        <v>317</v>
      </c>
      <c r="B78" s="195">
        <v>871</v>
      </c>
      <c r="C78" s="41" t="s">
        <v>84</v>
      </c>
      <c r="D78" s="41" t="s">
        <v>338</v>
      </c>
      <c r="E78" s="38" t="s">
        <v>316</v>
      </c>
      <c r="F78" s="42"/>
      <c r="G78" s="43">
        <f>G80+G79</f>
        <v>7639950.8399999999</v>
      </c>
    </row>
    <row r="79" spans="1:7" ht="32.25" thickBot="1" x14ac:dyDescent="0.3">
      <c r="A79" s="187" t="s">
        <v>344</v>
      </c>
      <c r="B79" s="195">
        <v>871</v>
      </c>
      <c r="C79" s="41" t="s">
        <v>84</v>
      </c>
      <c r="D79" s="41" t="s">
        <v>338</v>
      </c>
      <c r="E79" s="38" t="s">
        <v>316</v>
      </c>
      <c r="F79" s="42">
        <v>830</v>
      </c>
      <c r="G79" s="43">
        <v>3790597.28</v>
      </c>
    </row>
    <row r="80" spans="1:7" ht="32.25" thickBot="1" x14ac:dyDescent="0.3">
      <c r="A80" s="187" t="s">
        <v>138</v>
      </c>
      <c r="B80" s="195">
        <v>871</v>
      </c>
      <c r="C80" s="41" t="s">
        <v>84</v>
      </c>
      <c r="D80" s="41" t="s">
        <v>338</v>
      </c>
      <c r="E80" s="38" t="s">
        <v>316</v>
      </c>
      <c r="F80" s="42">
        <v>850</v>
      </c>
      <c r="G80" s="157">
        <v>3849353.56</v>
      </c>
    </row>
    <row r="81" spans="1:7" ht="16.5" thickBot="1" x14ac:dyDescent="0.3">
      <c r="A81" s="45" t="s">
        <v>143</v>
      </c>
      <c r="B81" s="195">
        <v>871</v>
      </c>
      <c r="C81" s="33" t="s">
        <v>144</v>
      </c>
      <c r="D81" s="33"/>
      <c r="E81" s="34"/>
      <c r="F81" s="34"/>
      <c r="G81" s="157">
        <f>G82</f>
        <v>437297.49</v>
      </c>
    </row>
    <row r="82" spans="1:7" ht="32.25" thickBot="1" x14ac:dyDescent="0.3">
      <c r="A82" s="187" t="s">
        <v>145</v>
      </c>
      <c r="B82" s="195">
        <v>871</v>
      </c>
      <c r="C82" s="41" t="s">
        <v>144</v>
      </c>
      <c r="D82" s="41" t="s">
        <v>146</v>
      </c>
      <c r="E82" s="42"/>
      <c r="F82" s="42"/>
      <c r="G82" s="43">
        <f>G83</f>
        <v>437297.49</v>
      </c>
    </row>
    <row r="83" spans="1:7" ht="16.5" thickBot="1" x14ac:dyDescent="0.3">
      <c r="A83" s="12" t="s">
        <v>103</v>
      </c>
      <c r="B83" s="195">
        <v>871</v>
      </c>
      <c r="C83" s="41" t="s">
        <v>144</v>
      </c>
      <c r="D83" s="41" t="s">
        <v>146</v>
      </c>
      <c r="E83" s="42" t="s">
        <v>104</v>
      </c>
      <c r="F83" s="42"/>
      <c r="G83" s="43">
        <f>G84</f>
        <v>437297.49</v>
      </c>
    </row>
    <row r="84" spans="1:7" ht="48" customHeight="1" thickBot="1" x14ac:dyDescent="0.3">
      <c r="A84" s="187" t="s">
        <v>147</v>
      </c>
      <c r="B84" s="195">
        <v>871</v>
      </c>
      <c r="C84" s="41" t="s">
        <v>144</v>
      </c>
      <c r="D84" s="41" t="s">
        <v>146</v>
      </c>
      <c r="E84" s="42" t="s">
        <v>121</v>
      </c>
      <c r="F84" s="42"/>
      <c r="G84" s="43">
        <f>G85</f>
        <v>437297.49</v>
      </c>
    </row>
    <row r="85" spans="1:7" ht="115.5" customHeight="1" thickBot="1" x14ac:dyDescent="0.3">
      <c r="A85" s="187" t="s">
        <v>148</v>
      </c>
      <c r="B85" s="195">
        <v>871</v>
      </c>
      <c r="C85" s="41" t="s">
        <v>144</v>
      </c>
      <c r="D85" s="41" t="s">
        <v>146</v>
      </c>
      <c r="E85" s="42" t="s">
        <v>149</v>
      </c>
      <c r="F85" s="42"/>
      <c r="G85" s="43">
        <f>G86+G88</f>
        <v>437297.49</v>
      </c>
    </row>
    <row r="86" spans="1:7" ht="142.5" customHeight="1" thickBot="1" x14ac:dyDescent="0.3">
      <c r="A86" s="187" t="s">
        <v>93</v>
      </c>
      <c r="B86" s="195">
        <v>871</v>
      </c>
      <c r="C86" s="41" t="s">
        <v>144</v>
      </c>
      <c r="D86" s="41" t="s">
        <v>146</v>
      </c>
      <c r="E86" s="42" t="s">
        <v>149</v>
      </c>
      <c r="F86" s="42">
        <v>100</v>
      </c>
      <c r="G86" s="43">
        <f>G87</f>
        <v>432810.19</v>
      </c>
    </row>
    <row r="87" spans="1:7" ht="48" thickBot="1" x14ac:dyDescent="0.3">
      <c r="A87" s="187" t="s">
        <v>94</v>
      </c>
      <c r="B87" s="195">
        <v>871</v>
      </c>
      <c r="C87" s="41" t="s">
        <v>144</v>
      </c>
      <c r="D87" s="41" t="s">
        <v>146</v>
      </c>
      <c r="E87" s="42" t="s">
        <v>149</v>
      </c>
      <c r="F87" s="42">
        <v>120</v>
      </c>
      <c r="G87" s="43">
        <v>432810.19</v>
      </c>
    </row>
    <row r="88" spans="1:7" ht="63.75" thickBot="1" x14ac:dyDescent="0.3">
      <c r="A88" s="12" t="s">
        <v>101</v>
      </c>
      <c r="B88" s="195">
        <v>871</v>
      </c>
      <c r="C88" s="41" t="s">
        <v>144</v>
      </c>
      <c r="D88" s="41" t="s">
        <v>146</v>
      </c>
      <c r="E88" s="42" t="s">
        <v>149</v>
      </c>
      <c r="F88" s="42">
        <v>200</v>
      </c>
      <c r="G88" s="43">
        <f>G89</f>
        <v>4487.3</v>
      </c>
    </row>
    <row r="89" spans="1:7" ht="64.5" customHeight="1" thickBot="1" x14ac:dyDescent="0.3">
      <c r="A89" s="187" t="s">
        <v>102</v>
      </c>
      <c r="B89" s="195">
        <v>871</v>
      </c>
      <c r="C89" s="41" t="s">
        <v>144</v>
      </c>
      <c r="D89" s="41" t="s">
        <v>146</v>
      </c>
      <c r="E89" s="42" t="s">
        <v>149</v>
      </c>
      <c r="F89" s="42">
        <v>240</v>
      </c>
      <c r="G89" s="43">
        <v>4487.3</v>
      </c>
    </row>
    <row r="90" spans="1:7" ht="51" customHeight="1" thickBot="1" x14ac:dyDescent="0.3">
      <c r="A90" s="32" t="s">
        <v>150</v>
      </c>
      <c r="B90" s="195">
        <v>871</v>
      </c>
      <c r="C90" s="33" t="s">
        <v>146</v>
      </c>
      <c r="D90" s="33"/>
      <c r="E90" s="34"/>
      <c r="F90" s="34"/>
      <c r="G90" s="171">
        <f t="shared" ref="G90:G95" si="0">G91</f>
        <v>127300</v>
      </c>
    </row>
    <row r="91" spans="1:7" ht="80.25" customHeight="1" thickBot="1" x14ac:dyDescent="0.3">
      <c r="A91" s="187" t="s">
        <v>151</v>
      </c>
      <c r="B91" s="195">
        <v>871</v>
      </c>
      <c r="C91" s="41" t="s">
        <v>146</v>
      </c>
      <c r="D91" s="41">
        <v>10</v>
      </c>
      <c r="E91" s="42"/>
      <c r="F91" s="42"/>
      <c r="G91" s="43">
        <f t="shared" si="0"/>
        <v>127300</v>
      </c>
    </row>
    <row r="92" spans="1:7" ht="16.5" thickBot="1" x14ac:dyDescent="0.3">
      <c r="A92" s="12" t="s">
        <v>103</v>
      </c>
      <c r="B92" s="195">
        <v>871</v>
      </c>
      <c r="C92" s="41" t="s">
        <v>146</v>
      </c>
      <c r="D92" s="41">
        <v>10</v>
      </c>
      <c r="E92" s="42" t="s">
        <v>104</v>
      </c>
      <c r="F92" s="42"/>
      <c r="G92" s="43">
        <f t="shared" si="0"/>
        <v>127300</v>
      </c>
    </row>
    <row r="93" spans="1:7" ht="48" thickBot="1" x14ac:dyDescent="0.3">
      <c r="A93" s="187" t="s">
        <v>147</v>
      </c>
      <c r="B93" s="195">
        <v>871</v>
      </c>
      <c r="C93" s="41" t="s">
        <v>146</v>
      </c>
      <c r="D93" s="41">
        <v>10</v>
      </c>
      <c r="E93" s="42" t="s">
        <v>121</v>
      </c>
      <c r="F93" s="42"/>
      <c r="G93" s="43">
        <f t="shared" si="0"/>
        <v>127300</v>
      </c>
    </row>
    <row r="94" spans="1:7" ht="95.25" thickBot="1" x14ac:dyDescent="0.3">
      <c r="A94" s="12" t="s">
        <v>152</v>
      </c>
      <c r="B94" s="195">
        <v>871</v>
      </c>
      <c r="C94" s="41" t="s">
        <v>146</v>
      </c>
      <c r="D94" s="41">
        <v>10</v>
      </c>
      <c r="E94" s="42" t="s">
        <v>153</v>
      </c>
      <c r="F94" s="42"/>
      <c r="G94" s="43">
        <f t="shared" si="0"/>
        <v>127300</v>
      </c>
    </row>
    <row r="95" spans="1:7" ht="16.5" thickBot="1" x14ac:dyDescent="0.3">
      <c r="A95" s="187" t="s">
        <v>109</v>
      </c>
      <c r="B95" s="195">
        <v>871</v>
      </c>
      <c r="C95" s="41" t="s">
        <v>146</v>
      </c>
      <c r="D95" s="41">
        <v>10</v>
      </c>
      <c r="E95" s="42" t="s">
        <v>153</v>
      </c>
      <c r="F95" s="42">
        <v>500</v>
      </c>
      <c r="G95" s="43">
        <f t="shared" si="0"/>
        <v>127300</v>
      </c>
    </row>
    <row r="96" spans="1:7" ht="32.25" thickBot="1" x14ac:dyDescent="0.3">
      <c r="A96" s="12" t="s">
        <v>110</v>
      </c>
      <c r="B96" s="195">
        <v>871</v>
      </c>
      <c r="C96" s="41" t="s">
        <v>146</v>
      </c>
      <c r="D96" s="41">
        <v>10</v>
      </c>
      <c r="E96" s="42" t="s">
        <v>153</v>
      </c>
      <c r="F96" s="42">
        <v>540</v>
      </c>
      <c r="G96" s="43">
        <v>127300</v>
      </c>
    </row>
    <row r="97" spans="1:7" ht="16.5" thickBot="1" x14ac:dyDescent="0.3">
      <c r="A97" s="32" t="s">
        <v>154</v>
      </c>
      <c r="B97" s="195">
        <v>871</v>
      </c>
      <c r="C97" s="33" t="s">
        <v>86</v>
      </c>
      <c r="D97" s="33"/>
      <c r="E97" s="34"/>
      <c r="F97" s="34"/>
      <c r="G97" s="171">
        <f>G98+G125+G131</f>
        <v>12608610.470000001</v>
      </c>
    </row>
    <row r="98" spans="1:7" ht="32.25" thickBot="1" x14ac:dyDescent="0.3">
      <c r="A98" s="12" t="s">
        <v>155</v>
      </c>
      <c r="B98" s="195">
        <v>871</v>
      </c>
      <c r="C98" s="41" t="s">
        <v>86</v>
      </c>
      <c r="D98" s="41" t="s">
        <v>156</v>
      </c>
      <c r="E98" s="42"/>
      <c r="F98" s="42"/>
      <c r="G98" s="164">
        <f>G99+G116</f>
        <v>12164870.470000001</v>
      </c>
    </row>
    <row r="99" spans="1:7" ht="99.75" customHeight="1" thickBot="1" x14ac:dyDescent="0.3">
      <c r="A99" s="187" t="s">
        <v>157</v>
      </c>
      <c r="B99" s="195">
        <v>871</v>
      </c>
      <c r="C99" s="41" t="s">
        <v>86</v>
      </c>
      <c r="D99" s="41" t="s">
        <v>156</v>
      </c>
      <c r="E99" s="42" t="s">
        <v>158</v>
      </c>
      <c r="F99" s="42"/>
      <c r="G99" s="164">
        <f>G100</f>
        <v>4862160.4700000007</v>
      </c>
    </row>
    <row r="100" spans="1:7" ht="32.25" thickBot="1" x14ac:dyDescent="0.3">
      <c r="A100" s="12" t="s">
        <v>159</v>
      </c>
      <c r="B100" s="195">
        <v>871</v>
      </c>
      <c r="C100" s="41" t="s">
        <v>86</v>
      </c>
      <c r="D100" s="41" t="s">
        <v>156</v>
      </c>
      <c r="E100" s="42" t="s">
        <v>160</v>
      </c>
      <c r="F100" s="42"/>
      <c r="G100" s="164">
        <f>G101+G108+G112</f>
        <v>4862160.4700000007</v>
      </c>
    </row>
    <row r="101" spans="1:7" ht="63.75" thickBot="1" x14ac:dyDescent="0.3">
      <c r="A101" s="53" t="s">
        <v>161</v>
      </c>
      <c r="B101" s="195">
        <v>871</v>
      </c>
      <c r="C101" s="47" t="s">
        <v>86</v>
      </c>
      <c r="D101" s="47" t="s">
        <v>156</v>
      </c>
      <c r="E101" s="48" t="s">
        <v>162</v>
      </c>
      <c r="F101" s="48"/>
      <c r="G101" s="165">
        <f>G102+G106</f>
        <v>3636579.22</v>
      </c>
    </row>
    <row r="102" spans="1:7" ht="31.5" customHeight="1" thickBot="1" x14ac:dyDescent="0.3">
      <c r="A102" s="229" t="s">
        <v>239</v>
      </c>
      <c r="B102" s="195">
        <v>871</v>
      </c>
      <c r="C102" s="234" t="s">
        <v>86</v>
      </c>
      <c r="D102" s="234" t="s">
        <v>156</v>
      </c>
      <c r="E102" s="236" t="s">
        <v>163</v>
      </c>
      <c r="F102" s="236"/>
      <c r="G102" s="238">
        <f>G104</f>
        <v>3624418.75</v>
      </c>
    </row>
    <row r="103" spans="1:7" ht="0.75" customHeight="1" thickBot="1" x14ac:dyDescent="0.3">
      <c r="A103" s="230"/>
      <c r="B103" s="195">
        <v>871</v>
      </c>
      <c r="C103" s="235"/>
      <c r="D103" s="235"/>
      <c r="E103" s="237"/>
      <c r="F103" s="237"/>
      <c r="G103" s="239"/>
    </row>
    <row r="104" spans="1:7" ht="63.75" thickBot="1" x14ac:dyDescent="0.3">
      <c r="A104" s="50" t="s">
        <v>101</v>
      </c>
      <c r="B104" s="195">
        <v>871</v>
      </c>
      <c r="C104" s="51" t="s">
        <v>86</v>
      </c>
      <c r="D104" s="51" t="s">
        <v>156</v>
      </c>
      <c r="E104" s="52" t="s">
        <v>163</v>
      </c>
      <c r="F104" s="52">
        <v>200</v>
      </c>
      <c r="G104" s="161">
        <f>G105</f>
        <v>3624418.75</v>
      </c>
    </row>
    <row r="105" spans="1:7" ht="63.75" thickBot="1" x14ac:dyDescent="0.3">
      <c r="A105" s="187" t="s">
        <v>102</v>
      </c>
      <c r="B105" s="195">
        <v>871</v>
      </c>
      <c r="C105" s="41" t="s">
        <v>86</v>
      </c>
      <c r="D105" s="41" t="s">
        <v>156</v>
      </c>
      <c r="E105" s="42" t="s">
        <v>163</v>
      </c>
      <c r="F105" s="42">
        <v>240</v>
      </c>
      <c r="G105" s="157">
        <v>3624418.75</v>
      </c>
    </row>
    <row r="106" spans="1:7" ht="63.75" thickBot="1" x14ac:dyDescent="0.3">
      <c r="A106" s="187" t="s">
        <v>101</v>
      </c>
      <c r="B106" s="195">
        <v>871</v>
      </c>
      <c r="C106" s="41" t="s">
        <v>86</v>
      </c>
      <c r="D106" s="41" t="s">
        <v>156</v>
      </c>
      <c r="E106" s="42" t="s">
        <v>319</v>
      </c>
      <c r="F106" s="42">
        <v>200</v>
      </c>
      <c r="G106" s="157">
        <f>G107</f>
        <v>12160.47</v>
      </c>
    </row>
    <row r="107" spans="1:7" ht="63.75" thickBot="1" x14ac:dyDescent="0.3">
      <c r="A107" s="187" t="s">
        <v>102</v>
      </c>
      <c r="B107" s="195">
        <v>871</v>
      </c>
      <c r="C107" s="41" t="s">
        <v>86</v>
      </c>
      <c r="D107" s="41" t="s">
        <v>156</v>
      </c>
      <c r="E107" s="42" t="s">
        <v>320</v>
      </c>
      <c r="F107" s="42">
        <v>240</v>
      </c>
      <c r="G107" s="157">
        <v>12160.47</v>
      </c>
    </row>
    <row r="108" spans="1:7" ht="48" thickBot="1" x14ac:dyDescent="0.3">
      <c r="A108" s="12" t="s">
        <v>164</v>
      </c>
      <c r="B108" s="195">
        <v>871</v>
      </c>
      <c r="C108" s="41" t="s">
        <v>86</v>
      </c>
      <c r="D108" s="41" t="s">
        <v>156</v>
      </c>
      <c r="E108" s="42" t="s">
        <v>165</v>
      </c>
      <c r="F108" s="42"/>
      <c r="G108" s="166">
        <f>G109</f>
        <v>925581.25</v>
      </c>
    </row>
    <row r="109" spans="1:7" ht="32.25" thickBot="1" x14ac:dyDescent="0.3">
      <c r="A109" s="187" t="s">
        <v>166</v>
      </c>
      <c r="B109" s="195">
        <v>871</v>
      </c>
      <c r="C109" s="41" t="s">
        <v>86</v>
      </c>
      <c r="D109" s="41" t="s">
        <v>156</v>
      </c>
      <c r="E109" s="42" t="s">
        <v>167</v>
      </c>
      <c r="F109" s="42"/>
      <c r="G109" s="6">
        <f>G110</f>
        <v>925581.25</v>
      </c>
    </row>
    <row r="110" spans="1:7" ht="63.75" thickBot="1" x14ac:dyDescent="0.3">
      <c r="A110" s="12" t="s">
        <v>101</v>
      </c>
      <c r="B110" s="195">
        <v>871</v>
      </c>
      <c r="C110" s="41" t="s">
        <v>86</v>
      </c>
      <c r="D110" s="41" t="s">
        <v>156</v>
      </c>
      <c r="E110" s="42" t="s">
        <v>167</v>
      </c>
      <c r="F110" s="42">
        <v>200</v>
      </c>
      <c r="G110" s="6">
        <f>G111</f>
        <v>925581.25</v>
      </c>
    </row>
    <row r="111" spans="1:7" ht="63.75" thickBot="1" x14ac:dyDescent="0.3">
      <c r="A111" s="187" t="s">
        <v>102</v>
      </c>
      <c r="B111" s="195">
        <v>871</v>
      </c>
      <c r="C111" s="41" t="s">
        <v>86</v>
      </c>
      <c r="D111" s="41" t="s">
        <v>156</v>
      </c>
      <c r="E111" s="42" t="s">
        <v>167</v>
      </c>
      <c r="F111" s="42">
        <v>240</v>
      </c>
      <c r="G111" s="6">
        <v>925581.25</v>
      </c>
    </row>
    <row r="112" spans="1:7" ht="48" thickBot="1" x14ac:dyDescent="0.3">
      <c r="A112" s="12" t="s">
        <v>168</v>
      </c>
      <c r="B112" s="195">
        <v>871</v>
      </c>
      <c r="C112" s="41" t="s">
        <v>86</v>
      </c>
      <c r="D112" s="41" t="s">
        <v>156</v>
      </c>
      <c r="E112" s="42" t="s">
        <v>169</v>
      </c>
      <c r="F112" s="42"/>
      <c r="G112" s="166">
        <f>G113</f>
        <v>300000</v>
      </c>
    </row>
    <row r="113" spans="1:17" ht="77.25" customHeight="1" thickBot="1" x14ac:dyDescent="0.3">
      <c r="A113" s="187" t="s">
        <v>170</v>
      </c>
      <c r="B113" s="195">
        <v>871</v>
      </c>
      <c r="C113" s="41" t="s">
        <v>86</v>
      </c>
      <c r="D113" s="41" t="s">
        <v>156</v>
      </c>
      <c r="E113" s="42" t="s">
        <v>171</v>
      </c>
      <c r="F113" s="42"/>
      <c r="G113" s="6">
        <f>G114</f>
        <v>300000</v>
      </c>
    </row>
    <row r="114" spans="1:17" ht="63.75" thickBot="1" x14ac:dyDescent="0.3">
      <c r="A114" s="12" t="s">
        <v>101</v>
      </c>
      <c r="B114" s="195">
        <v>871</v>
      </c>
      <c r="C114" s="41" t="s">
        <v>86</v>
      </c>
      <c r="D114" s="41" t="s">
        <v>156</v>
      </c>
      <c r="E114" s="42" t="s">
        <v>171</v>
      </c>
      <c r="F114" s="42">
        <v>200</v>
      </c>
      <c r="G114" s="6">
        <f>G115</f>
        <v>300000</v>
      </c>
    </row>
    <row r="115" spans="1:17" ht="63.75" thickBot="1" x14ac:dyDescent="0.3">
      <c r="A115" s="187" t="s">
        <v>102</v>
      </c>
      <c r="B115" s="195">
        <v>871</v>
      </c>
      <c r="C115" s="41" t="s">
        <v>86</v>
      </c>
      <c r="D115" s="41" t="s">
        <v>156</v>
      </c>
      <c r="E115" s="42" t="s">
        <v>171</v>
      </c>
      <c r="F115" s="42">
        <v>240</v>
      </c>
      <c r="G115" s="6">
        <v>300000</v>
      </c>
    </row>
    <row r="116" spans="1:17" ht="111" thickBot="1" x14ac:dyDescent="0.3">
      <c r="A116" s="187" t="s">
        <v>326</v>
      </c>
      <c r="B116" s="195">
        <v>871</v>
      </c>
      <c r="C116" s="41" t="s">
        <v>86</v>
      </c>
      <c r="D116" s="41" t="s">
        <v>156</v>
      </c>
      <c r="E116" s="42" t="s">
        <v>328</v>
      </c>
      <c r="F116" s="42"/>
      <c r="G116" s="166">
        <f>G117</f>
        <v>7302710</v>
      </c>
    </row>
    <row r="117" spans="1:17" ht="32.25" thickBot="1" x14ac:dyDescent="0.3">
      <c r="A117" s="187" t="s">
        <v>159</v>
      </c>
      <c r="B117" s="195">
        <v>871</v>
      </c>
      <c r="C117" s="41" t="s">
        <v>86</v>
      </c>
      <c r="D117" s="41" t="s">
        <v>156</v>
      </c>
      <c r="E117" s="42" t="s">
        <v>329</v>
      </c>
      <c r="F117" s="42"/>
      <c r="G117" s="6">
        <f>G118</f>
        <v>7302710</v>
      </c>
    </row>
    <row r="118" spans="1:17" ht="126.75" thickBot="1" x14ac:dyDescent="0.3">
      <c r="A118" s="187" t="s">
        <v>327</v>
      </c>
      <c r="B118" s="195">
        <v>871</v>
      </c>
      <c r="C118" s="41" t="s">
        <v>86</v>
      </c>
      <c r="D118" s="41" t="s">
        <v>156</v>
      </c>
      <c r="E118" s="42" t="s">
        <v>330</v>
      </c>
      <c r="F118" s="42"/>
      <c r="G118" s="6">
        <f>G119+G122</f>
        <v>7302710</v>
      </c>
    </row>
    <row r="119" spans="1:17" ht="111" thickBot="1" x14ac:dyDescent="0.3">
      <c r="A119" s="187" t="s">
        <v>322</v>
      </c>
      <c r="B119" s="195">
        <v>871</v>
      </c>
      <c r="C119" s="41" t="s">
        <v>86</v>
      </c>
      <c r="D119" s="41" t="s">
        <v>156</v>
      </c>
      <c r="E119" s="42" t="s">
        <v>321</v>
      </c>
      <c r="F119" s="42"/>
      <c r="G119" s="6">
        <f>G120</f>
        <v>500000</v>
      </c>
      <c r="Q119" s="100" t="s">
        <v>323</v>
      </c>
    </row>
    <row r="120" spans="1:17" ht="63.75" thickBot="1" x14ac:dyDescent="0.3">
      <c r="A120" s="187" t="s">
        <v>101</v>
      </c>
      <c r="B120" s="195">
        <v>871</v>
      </c>
      <c r="C120" s="41" t="s">
        <v>86</v>
      </c>
      <c r="D120" s="41" t="s">
        <v>156</v>
      </c>
      <c r="E120" s="42" t="s">
        <v>321</v>
      </c>
      <c r="F120" s="42">
        <v>200</v>
      </c>
      <c r="G120" s="6">
        <f>G121</f>
        <v>500000</v>
      </c>
    </row>
    <row r="121" spans="1:17" ht="63.75" thickBot="1" x14ac:dyDescent="0.3">
      <c r="A121" s="187" t="s">
        <v>102</v>
      </c>
      <c r="B121" s="195">
        <v>871</v>
      </c>
      <c r="C121" s="41" t="s">
        <v>86</v>
      </c>
      <c r="D121" s="41" t="s">
        <v>156</v>
      </c>
      <c r="E121" s="42" t="s">
        <v>321</v>
      </c>
      <c r="F121" s="42">
        <v>240</v>
      </c>
      <c r="G121" s="6">
        <v>500000</v>
      </c>
    </row>
    <row r="122" spans="1:17" ht="48" thickBot="1" x14ac:dyDescent="0.3">
      <c r="A122" s="187" t="s">
        <v>324</v>
      </c>
      <c r="B122" s="195">
        <v>871</v>
      </c>
      <c r="C122" s="41" t="s">
        <v>86</v>
      </c>
      <c r="D122" s="41" t="s">
        <v>156</v>
      </c>
      <c r="E122" s="42" t="s">
        <v>325</v>
      </c>
      <c r="F122" s="42"/>
      <c r="G122" s="6">
        <f>G123</f>
        <v>6802710</v>
      </c>
    </row>
    <row r="123" spans="1:17" ht="63.75" thickBot="1" x14ac:dyDescent="0.3">
      <c r="A123" s="187" t="s">
        <v>101</v>
      </c>
      <c r="B123" s="195">
        <v>871</v>
      </c>
      <c r="C123" s="41" t="s">
        <v>86</v>
      </c>
      <c r="D123" s="41" t="s">
        <v>156</v>
      </c>
      <c r="E123" s="42" t="s">
        <v>325</v>
      </c>
      <c r="F123" s="42">
        <v>200</v>
      </c>
      <c r="G123" s="6">
        <f>G124</f>
        <v>6802710</v>
      </c>
    </row>
    <row r="124" spans="1:17" ht="63.75" thickBot="1" x14ac:dyDescent="0.3">
      <c r="A124" s="187" t="s">
        <v>102</v>
      </c>
      <c r="B124" s="195">
        <v>871</v>
      </c>
      <c r="C124" s="41" t="s">
        <v>86</v>
      </c>
      <c r="D124" s="41" t="s">
        <v>156</v>
      </c>
      <c r="E124" s="42" t="s">
        <v>325</v>
      </c>
      <c r="F124" s="42">
        <v>240</v>
      </c>
      <c r="G124" s="6">
        <v>6802710</v>
      </c>
    </row>
    <row r="125" spans="1:17" ht="16.5" thickBot="1" x14ac:dyDescent="0.3">
      <c r="A125" s="12" t="s">
        <v>172</v>
      </c>
      <c r="B125" s="195">
        <v>871</v>
      </c>
      <c r="C125" s="41" t="s">
        <v>86</v>
      </c>
      <c r="D125" s="41">
        <v>10</v>
      </c>
      <c r="E125" s="42"/>
      <c r="F125" s="42"/>
      <c r="G125" s="6">
        <f>G126</f>
        <v>100000</v>
      </c>
    </row>
    <row r="126" spans="1:17" ht="16.5" thickBot="1" x14ac:dyDescent="0.3">
      <c r="A126" s="187" t="s">
        <v>103</v>
      </c>
      <c r="B126" s="195">
        <v>871</v>
      </c>
      <c r="C126" s="41" t="s">
        <v>86</v>
      </c>
      <c r="D126" s="41">
        <v>10</v>
      </c>
      <c r="E126" s="42" t="s">
        <v>104</v>
      </c>
      <c r="F126" s="42"/>
      <c r="G126" s="6">
        <f>G127</f>
        <v>100000</v>
      </c>
    </row>
    <row r="127" spans="1:17" ht="48" thickBot="1" x14ac:dyDescent="0.3">
      <c r="A127" s="12" t="s">
        <v>173</v>
      </c>
      <c r="B127" s="195">
        <v>871</v>
      </c>
      <c r="C127" s="41" t="s">
        <v>86</v>
      </c>
      <c r="D127" s="41">
        <v>10</v>
      </c>
      <c r="E127" s="42" t="s">
        <v>121</v>
      </c>
      <c r="F127" s="42"/>
      <c r="G127" s="6">
        <f>G128</f>
        <v>100000</v>
      </c>
    </row>
    <row r="128" spans="1:17" ht="113.25" customHeight="1" thickBot="1" x14ac:dyDescent="0.3">
      <c r="A128" s="187" t="s">
        <v>174</v>
      </c>
      <c r="B128" s="195">
        <v>871</v>
      </c>
      <c r="C128" s="41" t="s">
        <v>86</v>
      </c>
      <c r="D128" s="41">
        <v>10</v>
      </c>
      <c r="E128" s="42" t="s">
        <v>175</v>
      </c>
      <c r="F128" s="42"/>
      <c r="G128" s="6">
        <f>G129</f>
        <v>100000</v>
      </c>
    </row>
    <row r="129" spans="1:7" ht="63.75" thickBot="1" x14ac:dyDescent="0.3">
      <c r="A129" s="12" t="s">
        <v>101</v>
      </c>
      <c r="B129" s="195">
        <v>871</v>
      </c>
      <c r="C129" s="41" t="s">
        <v>86</v>
      </c>
      <c r="D129" s="41">
        <v>10</v>
      </c>
      <c r="E129" s="42" t="s">
        <v>175</v>
      </c>
      <c r="F129" s="42">
        <v>200</v>
      </c>
      <c r="G129" s="6">
        <f>G130</f>
        <v>100000</v>
      </c>
    </row>
    <row r="130" spans="1:7" ht="63.75" thickBot="1" x14ac:dyDescent="0.3">
      <c r="A130" s="187" t="s">
        <v>102</v>
      </c>
      <c r="B130" s="195">
        <v>871</v>
      </c>
      <c r="C130" s="41" t="s">
        <v>86</v>
      </c>
      <c r="D130" s="41">
        <v>10</v>
      </c>
      <c r="E130" s="42" t="s">
        <v>175</v>
      </c>
      <c r="F130" s="42">
        <v>240</v>
      </c>
      <c r="G130" s="6">
        <v>100000</v>
      </c>
    </row>
    <row r="131" spans="1:7" ht="32.25" thickBot="1" x14ac:dyDescent="0.3">
      <c r="A131" s="12" t="s">
        <v>176</v>
      </c>
      <c r="B131" s="195">
        <v>871</v>
      </c>
      <c r="C131" s="41" t="s">
        <v>86</v>
      </c>
      <c r="D131" s="41">
        <v>12</v>
      </c>
      <c r="E131" s="42"/>
      <c r="F131" s="42"/>
      <c r="G131" s="6">
        <f>G132</f>
        <v>343740</v>
      </c>
    </row>
    <row r="132" spans="1:7" ht="16.5" thickBot="1" x14ac:dyDescent="0.3">
      <c r="A132" s="187" t="s">
        <v>119</v>
      </c>
      <c r="B132" s="195">
        <v>871</v>
      </c>
      <c r="C132" s="41" t="s">
        <v>86</v>
      </c>
      <c r="D132" s="41">
        <v>12</v>
      </c>
      <c r="E132" s="42" t="s">
        <v>104</v>
      </c>
      <c r="F132" s="42"/>
      <c r="G132" s="6">
        <f>G133</f>
        <v>343740</v>
      </c>
    </row>
    <row r="133" spans="1:7" ht="48" thickBot="1" x14ac:dyDescent="0.3">
      <c r="A133" s="12" t="s">
        <v>105</v>
      </c>
      <c r="B133" s="195">
        <v>871</v>
      </c>
      <c r="C133" s="41" t="s">
        <v>86</v>
      </c>
      <c r="D133" s="41">
        <v>12</v>
      </c>
      <c r="E133" s="42" t="s">
        <v>121</v>
      </c>
      <c r="F133" s="42"/>
      <c r="G133" s="6">
        <f>G134</f>
        <v>343740</v>
      </c>
    </row>
    <row r="134" spans="1:7" ht="48" thickBot="1" x14ac:dyDescent="0.3">
      <c r="A134" s="187" t="s">
        <v>177</v>
      </c>
      <c r="B134" s="195">
        <v>871</v>
      </c>
      <c r="C134" s="41" t="s">
        <v>86</v>
      </c>
      <c r="D134" s="41">
        <v>12</v>
      </c>
      <c r="E134" s="42" t="s">
        <v>178</v>
      </c>
      <c r="F134" s="42"/>
      <c r="G134" s="6">
        <f>G135</f>
        <v>343740</v>
      </c>
    </row>
    <row r="135" spans="1:7" ht="63.75" thickBot="1" x14ac:dyDescent="0.3">
      <c r="A135" s="12" t="s">
        <v>101</v>
      </c>
      <c r="B135" s="195">
        <v>871</v>
      </c>
      <c r="C135" s="41" t="s">
        <v>86</v>
      </c>
      <c r="D135" s="41">
        <v>12</v>
      </c>
      <c r="E135" s="42" t="s">
        <v>178</v>
      </c>
      <c r="F135" s="42">
        <v>200</v>
      </c>
      <c r="G135" s="6">
        <f>G136</f>
        <v>343740</v>
      </c>
    </row>
    <row r="136" spans="1:7" ht="63.75" thickBot="1" x14ac:dyDescent="0.3">
      <c r="A136" s="187" t="s">
        <v>102</v>
      </c>
      <c r="B136" s="195">
        <v>871</v>
      </c>
      <c r="C136" s="41" t="s">
        <v>86</v>
      </c>
      <c r="D136" s="41">
        <v>12</v>
      </c>
      <c r="E136" s="42" t="s">
        <v>178</v>
      </c>
      <c r="F136" s="42">
        <v>240</v>
      </c>
      <c r="G136" s="6">
        <v>343740</v>
      </c>
    </row>
    <row r="137" spans="1:7" ht="32.25" thickBot="1" x14ac:dyDescent="0.3">
      <c r="A137" s="45" t="s">
        <v>179</v>
      </c>
      <c r="B137" s="195">
        <v>871</v>
      </c>
      <c r="C137" s="33" t="s">
        <v>180</v>
      </c>
      <c r="D137" s="33"/>
      <c r="E137" s="34"/>
      <c r="F137" s="34"/>
      <c r="G137" s="171">
        <f>G138+G152+G174+G195</f>
        <v>19411696.440000001</v>
      </c>
    </row>
    <row r="138" spans="1:7" ht="16.5" thickBot="1" x14ac:dyDescent="0.3">
      <c r="A138" s="187" t="s">
        <v>181</v>
      </c>
      <c r="B138" s="195">
        <v>871</v>
      </c>
      <c r="C138" s="41" t="s">
        <v>180</v>
      </c>
      <c r="D138" s="41" t="s">
        <v>84</v>
      </c>
      <c r="E138" s="42"/>
      <c r="F138" s="42"/>
      <c r="G138" s="157">
        <f>G139</f>
        <v>7749989.3900000006</v>
      </c>
    </row>
    <row r="139" spans="1:7" ht="16.5" thickBot="1" x14ac:dyDescent="0.3">
      <c r="A139" s="12" t="s">
        <v>119</v>
      </c>
      <c r="B139" s="195">
        <v>871</v>
      </c>
      <c r="C139" s="41" t="s">
        <v>180</v>
      </c>
      <c r="D139" s="41" t="s">
        <v>84</v>
      </c>
      <c r="E139" s="42" t="s">
        <v>104</v>
      </c>
      <c r="F139" s="42"/>
      <c r="G139" s="6">
        <f>G140</f>
        <v>7749989.3900000006</v>
      </c>
    </row>
    <row r="140" spans="1:7" ht="48" thickBot="1" x14ac:dyDescent="0.3">
      <c r="A140" s="187" t="s">
        <v>105</v>
      </c>
      <c r="B140" s="195">
        <v>871</v>
      </c>
      <c r="C140" s="41" t="s">
        <v>180</v>
      </c>
      <c r="D140" s="41" t="s">
        <v>84</v>
      </c>
      <c r="E140" s="42" t="s">
        <v>121</v>
      </c>
      <c r="F140" s="42"/>
      <c r="G140" s="6">
        <f>G141+G144+G148</f>
        <v>7749989.3900000006</v>
      </c>
    </row>
    <row r="141" spans="1:7" ht="79.5" thickBot="1" x14ac:dyDescent="0.3">
      <c r="A141" s="12" t="s">
        <v>182</v>
      </c>
      <c r="B141" s="195">
        <v>871</v>
      </c>
      <c r="C141" s="41" t="s">
        <v>180</v>
      </c>
      <c r="D141" s="41" t="s">
        <v>84</v>
      </c>
      <c r="E141" s="42" t="s">
        <v>252</v>
      </c>
      <c r="F141" s="42"/>
      <c r="G141" s="6">
        <f>G142</f>
        <v>1055335.8600000001</v>
      </c>
    </row>
    <row r="142" spans="1:7" ht="63.75" thickBot="1" x14ac:dyDescent="0.3">
      <c r="A142" s="187" t="s">
        <v>101</v>
      </c>
      <c r="B142" s="195">
        <v>871</v>
      </c>
      <c r="C142" s="41" t="s">
        <v>180</v>
      </c>
      <c r="D142" s="41" t="s">
        <v>84</v>
      </c>
      <c r="E142" s="42" t="s">
        <v>252</v>
      </c>
      <c r="F142" s="42">
        <v>200</v>
      </c>
      <c r="G142" s="6">
        <f>G143</f>
        <v>1055335.8600000001</v>
      </c>
    </row>
    <row r="143" spans="1:7" ht="63.75" thickBot="1" x14ac:dyDescent="0.3">
      <c r="A143" s="12" t="s">
        <v>102</v>
      </c>
      <c r="B143" s="195">
        <v>871</v>
      </c>
      <c r="C143" s="41" t="s">
        <v>180</v>
      </c>
      <c r="D143" s="41" t="s">
        <v>84</v>
      </c>
      <c r="E143" s="42" t="s">
        <v>252</v>
      </c>
      <c r="F143" s="42">
        <v>240</v>
      </c>
      <c r="G143" s="6">
        <v>1055335.8600000001</v>
      </c>
    </row>
    <row r="144" spans="1:7" ht="79.5" thickBot="1" x14ac:dyDescent="0.3">
      <c r="A144" s="187" t="s">
        <v>184</v>
      </c>
      <c r="B144" s="195">
        <v>871</v>
      </c>
      <c r="C144" s="41" t="s">
        <v>180</v>
      </c>
      <c r="D144" s="41" t="s">
        <v>84</v>
      </c>
      <c r="E144" s="42" t="s">
        <v>185</v>
      </c>
      <c r="F144" s="42"/>
      <c r="G144" s="6">
        <f>G145</f>
        <v>4873767.67</v>
      </c>
    </row>
    <row r="145" spans="1:7" ht="63.75" thickBot="1" x14ac:dyDescent="0.3">
      <c r="A145" s="12" t="s">
        <v>101</v>
      </c>
      <c r="B145" s="195">
        <v>871</v>
      </c>
      <c r="C145" s="41" t="s">
        <v>180</v>
      </c>
      <c r="D145" s="41" t="s">
        <v>84</v>
      </c>
      <c r="E145" s="42" t="s">
        <v>185</v>
      </c>
      <c r="F145" s="42">
        <v>200</v>
      </c>
      <c r="G145" s="6">
        <f>G146</f>
        <v>4873767.67</v>
      </c>
    </row>
    <row r="146" spans="1:7" ht="63.75" thickBot="1" x14ac:dyDescent="0.3">
      <c r="A146" s="187" t="s">
        <v>102</v>
      </c>
      <c r="B146" s="195">
        <v>871</v>
      </c>
      <c r="C146" s="41" t="s">
        <v>180</v>
      </c>
      <c r="D146" s="41" t="s">
        <v>84</v>
      </c>
      <c r="E146" s="42" t="s">
        <v>185</v>
      </c>
      <c r="F146" s="42">
        <v>240</v>
      </c>
      <c r="G146" s="6">
        <v>4873767.67</v>
      </c>
    </row>
    <row r="147" spans="1:7" ht="16.5" thickBot="1" x14ac:dyDescent="0.3">
      <c r="A147" s="187" t="s">
        <v>103</v>
      </c>
      <c r="B147" s="195">
        <v>871</v>
      </c>
      <c r="C147" s="41" t="s">
        <v>180</v>
      </c>
      <c r="D147" s="41" t="s">
        <v>84</v>
      </c>
      <c r="E147" s="42" t="s">
        <v>104</v>
      </c>
      <c r="F147" s="42"/>
      <c r="G147" s="6">
        <f>G148</f>
        <v>1820885.86</v>
      </c>
    </row>
    <row r="148" spans="1:7" ht="16.5" thickBot="1" x14ac:dyDescent="0.3">
      <c r="A148" s="187" t="s">
        <v>337</v>
      </c>
      <c r="B148" s="195">
        <v>871</v>
      </c>
      <c r="C148" s="41" t="s">
        <v>180</v>
      </c>
      <c r="D148" s="41" t="s">
        <v>84</v>
      </c>
      <c r="E148" s="42" t="s">
        <v>121</v>
      </c>
      <c r="F148" s="42"/>
      <c r="G148" s="6">
        <f>G149</f>
        <v>1820885.86</v>
      </c>
    </row>
    <row r="149" spans="1:7" ht="111" thickBot="1" x14ac:dyDescent="0.3">
      <c r="A149" s="187" t="s">
        <v>317</v>
      </c>
      <c r="B149" s="195">
        <v>871</v>
      </c>
      <c r="C149" s="41" t="s">
        <v>180</v>
      </c>
      <c r="D149" s="41" t="s">
        <v>84</v>
      </c>
      <c r="E149" s="42" t="s">
        <v>316</v>
      </c>
      <c r="F149" s="42"/>
      <c r="G149" s="6">
        <f>G150</f>
        <v>1820885.86</v>
      </c>
    </row>
    <row r="150" spans="1:7" ht="63.75" thickBot="1" x14ac:dyDescent="0.3">
      <c r="A150" s="187" t="s">
        <v>101</v>
      </c>
      <c r="B150" s="195">
        <v>871</v>
      </c>
      <c r="C150" s="41" t="s">
        <v>180</v>
      </c>
      <c r="D150" s="41" t="s">
        <v>84</v>
      </c>
      <c r="E150" s="42" t="s">
        <v>316</v>
      </c>
      <c r="F150" s="42">
        <v>200</v>
      </c>
      <c r="G150" s="6">
        <f>G151</f>
        <v>1820885.86</v>
      </c>
    </row>
    <row r="151" spans="1:7" ht="63.75" thickBot="1" x14ac:dyDescent="0.3">
      <c r="A151" s="187" t="s">
        <v>102</v>
      </c>
      <c r="B151" s="195">
        <v>871</v>
      </c>
      <c r="C151" s="41" t="s">
        <v>180</v>
      </c>
      <c r="D151" s="41" t="s">
        <v>84</v>
      </c>
      <c r="E151" s="42" t="s">
        <v>316</v>
      </c>
      <c r="F151" s="42">
        <v>240</v>
      </c>
      <c r="G151" s="6">
        <v>1820885.86</v>
      </c>
    </row>
    <row r="152" spans="1:7" ht="16.5" thickBot="1" x14ac:dyDescent="0.3">
      <c r="A152" s="12" t="s">
        <v>186</v>
      </c>
      <c r="B152" s="195">
        <v>871</v>
      </c>
      <c r="C152" s="41" t="s">
        <v>180</v>
      </c>
      <c r="D152" s="41" t="s">
        <v>144</v>
      </c>
      <c r="E152" s="42"/>
      <c r="F152" s="42"/>
      <c r="G152" s="157">
        <f>G153</f>
        <v>8740481.2599999998</v>
      </c>
    </row>
    <row r="153" spans="1:7" ht="16.5" thickBot="1" x14ac:dyDescent="0.3">
      <c r="A153" s="187" t="s">
        <v>103</v>
      </c>
      <c r="B153" s="195">
        <v>871</v>
      </c>
      <c r="C153" s="41" t="s">
        <v>180</v>
      </c>
      <c r="D153" s="41" t="s">
        <v>144</v>
      </c>
      <c r="E153" s="42" t="s">
        <v>104</v>
      </c>
      <c r="F153" s="42"/>
      <c r="G153" s="6">
        <f>G154</f>
        <v>8740481.2599999998</v>
      </c>
    </row>
    <row r="154" spans="1:7" ht="48" thickBot="1" x14ac:dyDescent="0.3">
      <c r="A154" s="12" t="s">
        <v>187</v>
      </c>
      <c r="B154" s="195">
        <v>871</v>
      </c>
      <c r="C154" s="41" t="s">
        <v>180</v>
      </c>
      <c r="D154" s="41" t="s">
        <v>144</v>
      </c>
      <c r="E154" s="42" t="s">
        <v>121</v>
      </c>
      <c r="F154" s="42"/>
      <c r="G154" s="6">
        <f>G155+G159+G162+G165+G168+G171</f>
        <v>8740481.2599999998</v>
      </c>
    </row>
    <row r="155" spans="1:7" ht="39" customHeight="1" thickBot="1" x14ac:dyDescent="0.3">
      <c r="A155" s="187" t="s">
        <v>188</v>
      </c>
      <c r="B155" s="195">
        <v>871</v>
      </c>
      <c r="C155" s="41" t="s">
        <v>180</v>
      </c>
      <c r="D155" s="41" t="s">
        <v>144</v>
      </c>
      <c r="E155" s="42" t="s">
        <v>183</v>
      </c>
      <c r="F155" s="42"/>
      <c r="G155" s="6">
        <f>G156</f>
        <v>1137470.1399999999</v>
      </c>
    </row>
    <row r="156" spans="1:7" ht="63.75" thickBot="1" x14ac:dyDescent="0.3">
      <c r="A156" s="12" t="s">
        <v>101</v>
      </c>
      <c r="B156" s="195">
        <v>871</v>
      </c>
      <c r="C156" s="47" t="s">
        <v>180</v>
      </c>
      <c r="D156" s="47" t="s">
        <v>144</v>
      </c>
      <c r="E156" s="48" t="s">
        <v>183</v>
      </c>
      <c r="F156" s="48">
        <v>200</v>
      </c>
      <c r="G156" s="8">
        <f>G157</f>
        <v>1137470.1399999999</v>
      </c>
    </row>
    <row r="157" spans="1:7" ht="31.5" customHeight="1" x14ac:dyDescent="0.25">
      <c r="A157" s="231" t="s">
        <v>102</v>
      </c>
      <c r="B157" s="301">
        <v>871</v>
      </c>
      <c r="C157" s="234" t="s">
        <v>180</v>
      </c>
      <c r="D157" s="234" t="s">
        <v>144</v>
      </c>
      <c r="E157" s="240" t="s">
        <v>189</v>
      </c>
      <c r="F157" s="236">
        <v>240</v>
      </c>
      <c r="G157" s="238">
        <v>1137470.1399999999</v>
      </c>
    </row>
    <row r="158" spans="1:7" ht="33.75" customHeight="1" thickBot="1" x14ac:dyDescent="0.3">
      <c r="A158" s="232"/>
      <c r="B158" s="302"/>
      <c r="C158" s="235"/>
      <c r="D158" s="235"/>
      <c r="E158" s="241"/>
      <c r="F158" s="237"/>
      <c r="G158" s="239"/>
    </row>
    <row r="159" spans="1:7" ht="32.25" thickBot="1" x14ac:dyDescent="0.3">
      <c r="A159" s="12" t="s">
        <v>190</v>
      </c>
      <c r="B159" s="195">
        <v>871</v>
      </c>
      <c r="C159" s="41" t="s">
        <v>180</v>
      </c>
      <c r="D159" s="41" t="s">
        <v>144</v>
      </c>
      <c r="E159" s="42" t="s">
        <v>191</v>
      </c>
      <c r="F159" s="42"/>
      <c r="G159" s="6">
        <f>G160</f>
        <v>54700</v>
      </c>
    </row>
    <row r="160" spans="1:7" ht="63.75" thickBot="1" x14ac:dyDescent="0.3">
      <c r="A160" s="187" t="s">
        <v>101</v>
      </c>
      <c r="B160" s="195">
        <v>871</v>
      </c>
      <c r="C160" s="41" t="s">
        <v>180</v>
      </c>
      <c r="D160" s="41" t="s">
        <v>144</v>
      </c>
      <c r="E160" s="42" t="s">
        <v>191</v>
      </c>
      <c r="F160" s="42">
        <v>200</v>
      </c>
      <c r="G160" s="6">
        <f>G161</f>
        <v>54700</v>
      </c>
    </row>
    <row r="161" spans="1:7" ht="63.75" thickBot="1" x14ac:dyDescent="0.3">
      <c r="A161" s="49" t="s">
        <v>102</v>
      </c>
      <c r="B161" s="195">
        <v>871</v>
      </c>
      <c r="C161" s="145" t="s">
        <v>180</v>
      </c>
      <c r="D161" s="145" t="s">
        <v>144</v>
      </c>
      <c r="E161" s="146" t="s">
        <v>191</v>
      </c>
      <c r="F161" s="146">
        <v>240</v>
      </c>
      <c r="G161" s="201">
        <v>54700</v>
      </c>
    </row>
    <row r="162" spans="1:7" ht="32.25" thickBot="1" x14ac:dyDescent="0.3">
      <c r="A162" s="152" t="s">
        <v>188</v>
      </c>
      <c r="B162" s="195">
        <v>871</v>
      </c>
      <c r="C162" s="149" t="s">
        <v>180</v>
      </c>
      <c r="D162" s="153" t="s">
        <v>144</v>
      </c>
      <c r="E162" s="151" t="s">
        <v>130</v>
      </c>
      <c r="F162" s="151"/>
      <c r="G162" s="186">
        <f>G163</f>
        <v>567869.71</v>
      </c>
    </row>
    <row r="163" spans="1:7" ht="63.75" thickBot="1" x14ac:dyDescent="0.3">
      <c r="A163" s="148" t="s">
        <v>101</v>
      </c>
      <c r="B163" s="215">
        <v>871</v>
      </c>
      <c r="C163" s="178" t="s">
        <v>180</v>
      </c>
      <c r="D163" s="149" t="s">
        <v>144</v>
      </c>
      <c r="E163" s="150" t="s">
        <v>130</v>
      </c>
      <c r="F163" s="151">
        <v>200</v>
      </c>
      <c r="G163" s="186">
        <f>G164</f>
        <v>567869.71</v>
      </c>
    </row>
    <row r="164" spans="1:7" ht="63.75" thickBot="1" x14ac:dyDescent="0.3">
      <c r="A164" s="175" t="s">
        <v>313</v>
      </c>
      <c r="B164" s="216">
        <v>871</v>
      </c>
      <c r="C164" s="149" t="s">
        <v>180</v>
      </c>
      <c r="D164" s="177" t="s">
        <v>144</v>
      </c>
      <c r="E164" s="173" t="s">
        <v>130</v>
      </c>
      <c r="F164" s="174">
        <v>240</v>
      </c>
      <c r="G164" s="202">
        <v>567869.71</v>
      </c>
    </row>
    <row r="165" spans="1:7" ht="48" thickBot="1" x14ac:dyDescent="0.3">
      <c r="A165" s="148" t="s">
        <v>339</v>
      </c>
      <c r="B165" s="215">
        <v>871</v>
      </c>
      <c r="C165" s="149" t="s">
        <v>180</v>
      </c>
      <c r="D165" s="149" t="s">
        <v>144</v>
      </c>
      <c r="E165" s="151" t="s">
        <v>340</v>
      </c>
      <c r="F165" s="151"/>
      <c r="G165" s="179">
        <f>G166</f>
        <v>4610000</v>
      </c>
    </row>
    <row r="166" spans="1:7" ht="63.75" thickBot="1" x14ac:dyDescent="0.3">
      <c r="A166" s="152" t="s">
        <v>101</v>
      </c>
      <c r="B166" s="217">
        <v>871</v>
      </c>
      <c r="C166" s="149" t="s">
        <v>180</v>
      </c>
      <c r="D166" s="153" t="s">
        <v>144</v>
      </c>
      <c r="E166" s="151" t="s">
        <v>340</v>
      </c>
      <c r="F166" s="150">
        <v>200</v>
      </c>
      <c r="G166" s="179">
        <f>G167</f>
        <v>4610000</v>
      </c>
    </row>
    <row r="167" spans="1:7" ht="63.75" thickBot="1" x14ac:dyDescent="0.3">
      <c r="A167" s="152" t="s">
        <v>313</v>
      </c>
      <c r="B167" s="218">
        <v>871</v>
      </c>
      <c r="C167" s="149" t="s">
        <v>180</v>
      </c>
      <c r="D167" s="149" t="s">
        <v>144</v>
      </c>
      <c r="E167" s="150" t="s">
        <v>340</v>
      </c>
      <c r="F167" s="151">
        <v>240</v>
      </c>
      <c r="G167" s="200">
        <v>4610000</v>
      </c>
    </row>
    <row r="168" spans="1:7" ht="99" customHeight="1" thickBot="1" x14ac:dyDescent="0.3">
      <c r="A168" s="190" t="s">
        <v>317</v>
      </c>
      <c r="B168" s="218">
        <v>871</v>
      </c>
      <c r="C168" s="149" t="s">
        <v>180</v>
      </c>
      <c r="D168" s="153" t="s">
        <v>144</v>
      </c>
      <c r="E168" s="151" t="s">
        <v>316</v>
      </c>
      <c r="F168" s="150"/>
      <c r="G168" s="189">
        <f>G169</f>
        <v>1562000</v>
      </c>
    </row>
    <row r="169" spans="1:7" ht="63.75" thickBot="1" x14ac:dyDescent="0.3">
      <c r="A169" s="152" t="s">
        <v>101</v>
      </c>
      <c r="B169" s="218">
        <v>871</v>
      </c>
      <c r="C169" s="149" t="s">
        <v>180</v>
      </c>
      <c r="D169" s="153" t="s">
        <v>144</v>
      </c>
      <c r="E169" s="151" t="s">
        <v>316</v>
      </c>
      <c r="F169" s="150">
        <v>200</v>
      </c>
      <c r="G169" s="189">
        <f>G170</f>
        <v>1562000</v>
      </c>
    </row>
    <row r="170" spans="1:7" ht="63.75" thickBot="1" x14ac:dyDescent="0.3">
      <c r="A170" s="152" t="s">
        <v>313</v>
      </c>
      <c r="B170" s="219">
        <v>871</v>
      </c>
      <c r="C170" s="149" t="s">
        <v>180</v>
      </c>
      <c r="D170" s="153" t="s">
        <v>144</v>
      </c>
      <c r="E170" s="151" t="s">
        <v>316</v>
      </c>
      <c r="F170" s="150">
        <v>240</v>
      </c>
      <c r="G170" s="189">
        <v>1562000</v>
      </c>
    </row>
    <row r="171" spans="1:7" ht="101.25" customHeight="1" thickBot="1" x14ac:dyDescent="0.3">
      <c r="A171" s="190" t="s">
        <v>345</v>
      </c>
      <c r="B171" s="217">
        <v>871</v>
      </c>
      <c r="C171" s="149" t="s">
        <v>180</v>
      </c>
      <c r="D171" s="153" t="s">
        <v>144</v>
      </c>
      <c r="E171" s="151" t="s">
        <v>346</v>
      </c>
      <c r="F171" s="150"/>
      <c r="G171" s="189">
        <f>G172</f>
        <v>808441.41</v>
      </c>
    </row>
    <row r="172" spans="1:7" ht="63.75" thickBot="1" x14ac:dyDescent="0.3">
      <c r="A172" s="152" t="s">
        <v>101</v>
      </c>
      <c r="B172" s="219">
        <v>871</v>
      </c>
      <c r="C172" s="149" t="s">
        <v>180</v>
      </c>
      <c r="D172" s="153" t="s">
        <v>144</v>
      </c>
      <c r="E172" s="151" t="s">
        <v>346</v>
      </c>
      <c r="F172" s="150">
        <v>200</v>
      </c>
      <c r="G172" s="189">
        <f>G173</f>
        <v>808441.41</v>
      </c>
    </row>
    <row r="173" spans="1:7" ht="63.75" thickBot="1" x14ac:dyDescent="0.3">
      <c r="A173" s="152" t="s">
        <v>313</v>
      </c>
      <c r="B173" s="216">
        <v>871</v>
      </c>
      <c r="C173" s="149" t="s">
        <v>180</v>
      </c>
      <c r="D173" s="153" t="s">
        <v>144</v>
      </c>
      <c r="E173" s="151" t="s">
        <v>346</v>
      </c>
      <c r="F173" s="150">
        <v>240</v>
      </c>
      <c r="G173" s="189">
        <v>808441.41</v>
      </c>
    </row>
    <row r="174" spans="1:7" ht="16.5" thickBot="1" x14ac:dyDescent="0.3">
      <c r="A174" s="176" t="s">
        <v>192</v>
      </c>
      <c r="B174" s="195">
        <v>871</v>
      </c>
      <c r="C174" s="188" t="s">
        <v>180</v>
      </c>
      <c r="D174" s="41" t="s">
        <v>146</v>
      </c>
      <c r="E174" s="42"/>
      <c r="F174" s="42"/>
      <c r="G174" s="157">
        <f>G175+G181</f>
        <v>2921225.79</v>
      </c>
    </row>
    <row r="175" spans="1:7" ht="86.25" customHeight="1" thickBot="1" x14ac:dyDescent="0.3">
      <c r="A175" s="187" t="s">
        <v>193</v>
      </c>
      <c r="B175" s="195">
        <v>871</v>
      </c>
      <c r="C175" s="41" t="s">
        <v>180</v>
      </c>
      <c r="D175" s="41" t="s">
        <v>146</v>
      </c>
      <c r="E175" s="42" t="s">
        <v>194</v>
      </c>
      <c r="F175" s="42"/>
      <c r="G175" s="6">
        <f>G176</f>
        <v>1357264.14</v>
      </c>
    </row>
    <row r="176" spans="1:7" ht="32.25" thickBot="1" x14ac:dyDescent="0.3">
      <c r="A176" s="12" t="s">
        <v>159</v>
      </c>
      <c r="B176" s="195">
        <v>871</v>
      </c>
      <c r="C176" s="41" t="s">
        <v>180</v>
      </c>
      <c r="D176" s="41" t="s">
        <v>146</v>
      </c>
      <c r="E176" s="42" t="s">
        <v>195</v>
      </c>
      <c r="F176" s="42"/>
      <c r="G176" s="6">
        <f>G177</f>
        <v>1357264.14</v>
      </c>
    </row>
    <row r="177" spans="1:7" ht="79.5" thickBot="1" x14ac:dyDescent="0.3">
      <c r="A177" s="187" t="s">
        <v>196</v>
      </c>
      <c r="B177" s="195">
        <v>871</v>
      </c>
      <c r="C177" s="41" t="s">
        <v>180</v>
      </c>
      <c r="D177" s="41" t="s">
        <v>146</v>
      </c>
      <c r="E177" s="42" t="s">
        <v>197</v>
      </c>
      <c r="F177" s="42"/>
      <c r="G177" s="6">
        <f>G178</f>
        <v>1357264.14</v>
      </c>
    </row>
    <row r="178" spans="1:7" ht="63.75" thickBot="1" x14ac:dyDescent="0.3">
      <c r="A178" s="12" t="s">
        <v>102</v>
      </c>
      <c r="B178" s="195">
        <v>871</v>
      </c>
      <c r="C178" s="41" t="s">
        <v>180</v>
      </c>
      <c r="D178" s="41" t="s">
        <v>146</v>
      </c>
      <c r="E178" s="42" t="s">
        <v>198</v>
      </c>
      <c r="F178" s="42"/>
      <c r="G178" s="6">
        <f>G179</f>
        <v>1357264.14</v>
      </c>
    </row>
    <row r="179" spans="1:7" ht="63.75" thickBot="1" x14ac:dyDescent="0.3">
      <c r="A179" s="187" t="s">
        <v>101</v>
      </c>
      <c r="B179" s="195">
        <v>871</v>
      </c>
      <c r="C179" s="41" t="s">
        <v>180</v>
      </c>
      <c r="D179" s="41" t="s">
        <v>146</v>
      </c>
      <c r="E179" s="42" t="s">
        <v>198</v>
      </c>
      <c r="F179" s="42">
        <v>200</v>
      </c>
      <c r="G179" s="6">
        <f>G180</f>
        <v>1357264.14</v>
      </c>
    </row>
    <row r="180" spans="1:7" ht="63.75" thickBot="1" x14ac:dyDescent="0.3">
      <c r="A180" s="12" t="s">
        <v>102</v>
      </c>
      <c r="B180" s="195">
        <v>871</v>
      </c>
      <c r="C180" s="41" t="s">
        <v>180</v>
      </c>
      <c r="D180" s="41" t="s">
        <v>146</v>
      </c>
      <c r="E180" s="42" t="s">
        <v>198</v>
      </c>
      <c r="F180" s="42">
        <v>240</v>
      </c>
      <c r="G180" s="6">
        <f>1450000-92735.86</f>
        <v>1357264.14</v>
      </c>
    </row>
    <row r="181" spans="1:7" ht="16.5" thickBot="1" x14ac:dyDescent="0.3">
      <c r="A181" s="187" t="s">
        <v>103</v>
      </c>
      <c r="B181" s="195">
        <v>871</v>
      </c>
      <c r="C181" s="41" t="s">
        <v>180</v>
      </c>
      <c r="D181" s="41" t="s">
        <v>146</v>
      </c>
      <c r="E181" s="42" t="s">
        <v>104</v>
      </c>
      <c r="F181" s="42"/>
      <c r="G181" s="6">
        <f>G182</f>
        <v>1563961.65</v>
      </c>
    </row>
    <row r="182" spans="1:7" ht="48" thickBot="1" x14ac:dyDescent="0.3">
      <c r="A182" s="12" t="s">
        <v>105</v>
      </c>
      <c r="B182" s="195">
        <v>871</v>
      </c>
      <c r="C182" s="41" t="s">
        <v>180</v>
      </c>
      <c r="D182" s="41" t="s">
        <v>146</v>
      </c>
      <c r="E182" s="42" t="s">
        <v>121</v>
      </c>
      <c r="F182" s="42"/>
      <c r="G182" s="6">
        <f>G183+G186+G189+G192</f>
        <v>1563961.65</v>
      </c>
    </row>
    <row r="183" spans="1:7" ht="80.25" customHeight="1" thickBot="1" x14ac:dyDescent="0.3">
      <c r="A183" s="187" t="s">
        <v>199</v>
      </c>
      <c r="B183" s="195">
        <v>871</v>
      </c>
      <c r="C183" s="41" t="s">
        <v>180</v>
      </c>
      <c r="D183" s="41" t="s">
        <v>146</v>
      </c>
      <c r="E183" s="42" t="s">
        <v>200</v>
      </c>
      <c r="F183" s="42"/>
      <c r="G183" s="6">
        <f>G184</f>
        <v>863961.65</v>
      </c>
    </row>
    <row r="184" spans="1:7" ht="63.75" thickBot="1" x14ac:dyDescent="0.3">
      <c r="A184" s="12" t="s">
        <v>101</v>
      </c>
      <c r="B184" s="195">
        <v>871</v>
      </c>
      <c r="C184" s="41" t="s">
        <v>180</v>
      </c>
      <c r="D184" s="41" t="s">
        <v>146</v>
      </c>
      <c r="E184" s="42" t="s">
        <v>200</v>
      </c>
      <c r="F184" s="42">
        <v>200</v>
      </c>
      <c r="G184" s="6">
        <f>G185</f>
        <v>863961.65</v>
      </c>
    </row>
    <row r="185" spans="1:7" ht="63.75" thickBot="1" x14ac:dyDescent="0.3">
      <c r="A185" s="187" t="s">
        <v>102</v>
      </c>
      <c r="B185" s="195">
        <v>871</v>
      </c>
      <c r="C185" s="41" t="s">
        <v>180</v>
      </c>
      <c r="D185" s="41" t="s">
        <v>146</v>
      </c>
      <c r="E185" s="42" t="s">
        <v>200</v>
      </c>
      <c r="F185" s="42">
        <v>240</v>
      </c>
      <c r="G185" s="6">
        <v>863961.65</v>
      </c>
    </row>
    <row r="186" spans="1:7" ht="63.75" thickBot="1" x14ac:dyDescent="0.3">
      <c r="A186" s="12" t="s">
        <v>201</v>
      </c>
      <c r="B186" s="195">
        <v>871</v>
      </c>
      <c r="C186" s="41" t="s">
        <v>180</v>
      </c>
      <c r="D186" s="41" t="s">
        <v>146</v>
      </c>
      <c r="E186" s="42" t="s">
        <v>202</v>
      </c>
      <c r="F186" s="42"/>
      <c r="G186" s="6">
        <f>G187</f>
        <v>320000</v>
      </c>
    </row>
    <row r="187" spans="1:7" ht="63.75" thickBot="1" x14ac:dyDescent="0.3">
      <c r="A187" s="187" t="s">
        <v>101</v>
      </c>
      <c r="B187" s="195">
        <v>871</v>
      </c>
      <c r="C187" s="41" t="s">
        <v>180</v>
      </c>
      <c r="D187" s="41" t="s">
        <v>146</v>
      </c>
      <c r="E187" s="42" t="s">
        <v>202</v>
      </c>
      <c r="F187" s="42">
        <v>200</v>
      </c>
      <c r="G187" s="6">
        <f>G188</f>
        <v>320000</v>
      </c>
    </row>
    <row r="188" spans="1:7" ht="63.75" thickBot="1" x14ac:dyDescent="0.3">
      <c r="A188" s="12" t="s">
        <v>102</v>
      </c>
      <c r="B188" s="195">
        <v>871</v>
      </c>
      <c r="C188" s="41" t="s">
        <v>180</v>
      </c>
      <c r="D188" s="41" t="s">
        <v>146</v>
      </c>
      <c r="E188" s="42" t="s">
        <v>202</v>
      </c>
      <c r="F188" s="42">
        <v>240</v>
      </c>
      <c r="G188" s="43">
        <f>170000+100000+50000</f>
        <v>320000</v>
      </c>
    </row>
    <row r="189" spans="1:7" ht="49.5" customHeight="1" thickBot="1" x14ac:dyDescent="0.3">
      <c r="A189" s="187" t="s">
        <v>347</v>
      </c>
      <c r="B189" s="195">
        <v>871</v>
      </c>
      <c r="C189" s="41" t="s">
        <v>180</v>
      </c>
      <c r="D189" s="41" t="s">
        <v>146</v>
      </c>
      <c r="E189" s="42" t="s">
        <v>348</v>
      </c>
      <c r="F189" s="42"/>
      <c r="G189" s="43">
        <f>G190</f>
        <v>0</v>
      </c>
    </row>
    <row r="190" spans="1:7" ht="63.75" customHeight="1" thickBot="1" x14ac:dyDescent="0.3">
      <c r="A190" s="187" t="s">
        <v>101</v>
      </c>
      <c r="B190" s="195">
        <v>871</v>
      </c>
      <c r="C190" s="41" t="s">
        <v>180</v>
      </c>
      <c r="D190" s="41" t="s">
        <v>146</v>
      </c>
      <c r="E190" s="42" t="s">
        <v>348</v>
      </c>
      <c r="F190" s="42">
        <v>200</v>
      </c>
      <c r="G190" s="43">
        <f>G191</f>
        <v>0</v>
      </c>
    </row>
    <row r="191" spans="1:7" ht="63.75" thickBot="1" x14ac:dyDescent="0.3">
      <c r="A191" s="12" t="s">
        <v>102</v>
      </c>
      <c r="B191" s="195">
        <v>871</v>
      </c>
      <c r="C191" s="41" t="s">
        <v>180</v>
      </c>
      <c r="D191" s="41" t="s">
        <v>146</v>
      </c>
      <c r="E191" s="42" t="s">
        <v>348</v>
      </c>
      <c r="F191" s="42">
        <v>240</v>
      </c>
      <c r="G191" s="43">
        <v>0</v>
      </c>
    </row>
    <row r="192" spans="1:7" ht="97.5" customHeight="1" thickBot="1" x14ac:dyDescent="0.3">
      <c r="A192" s="187" t="s">
        <v>317</v>
      </c>
      <c r="B192" s="195">
        <v>871</v>
      </c>
      <c r="C192" s="41" t="s">
        <v>180</v>
      </c>
      <c r="D192" s="41" t="s">
        <v>146</v>
      </c>
      <c r="E192" s="42" t="s">
        <v>316</v>
      </c>
      <c r="F192" s="42"/>
      <c r="G192" s="43">
        <f>G193</f>
        <v>380000</v>
      </c>
    </row>
    <row r="193" spans="1:7" ht="63.75" thickBot="1" x14ac:dyDescent="0.3">
      <c r="A193" s="12" t="s">
        <v>101</v>
      </c>
      <c r="B193" s="195">
        <v>871</v>
      </c>
      <c r="C193" s="41" t="s">
        <v>180</v>
      </c>
      <c r="D193" s="41" t="s">
        <v>146</v>
      </c>
      <c r="E193" s="42" t="s">
        <v>316</v>
      </c>
      <c r="F193" s="42">
        <v>200</v>
      </c>
      <c r="G193" s="43">
        <f>G194</f>
        <v>380000</v>
      </c>
    </row>
    <row r="194" spans="1:7" ht="63.75" thickBot="1" x14ac:dyDescent="0.3">
      <c r="A194" s="12" t="s">
        <v>102</v>
      </c>
      <c r="B194" s="195">
        <v>871</v>
      </c>
      <c r="C194" s="41" t="s">
        <v>180</v>
      </c>
      <c r="D194" s="41" t="s">
        <v>146</v>
      </c>
      <c r="E194" s="42" t="s">
        <v>316</v>
      </c>
      <c r="F194" s="42">
        <v>240</v>
      </c>
      <c r="G194" s="43">
        <v>380000</v>
      </c>
    </row>
    <row r="195" spans="1:7" ht="16.5" thickBot="1" x14ac:dyDescent="0.3">
      <c r="A195" s="12" t="s">
        <v>103</v>
      </c>
      <c r="B195" s="195">
        <v>871</v>
      </c>
      <c r="C195" s="41" t="s">
        <v>180</v>
      </c>
      <c r="D195" s="41" t="s">
        <v>180</v>
      </c>
      <c r="E195" s="42" t="s">
        <v>104</v>
      </c>
      <c r="F195" s="42"/>
      <c r="G195" s="43">
        <f>G196</f>
        <v>0</v>
      </c>
    </row>
    <row r="196" spans="1:7" ht="48" thickBot="1" x14ac:dyDescent="0.3">
      <c r="A196" s="12" t="s">
        <v>105</v>
      </c>
      <c r="B196" s="195">
        <v>871</v>
      </c>
      <c r="C196" s="41" t="s">
        <v>180</v>
      </c>
      <c r="D196" s="41" t="s">
        <v>180</v>
      </c>
      <c r="E196" s="42" t="s">
        <v>121</v>
      </c>
      <c r="F196" s="42"/>
      <c r="G196" s="43">
        <f>G197</f>
        <v>0</v>
      </c>
    </row>
    <row r="197" spans="1:7" ht="48" thickBot="1" x14ac:dyDescent="0.3">
      <c r="A197" s="12" t="s">
        <v>314</v>
      </c>
      <c r="B197" s="195">
        <v>871</v>
      </c>
      <c r="C197" s="41" t="s">
        <v>180</v>
      </c>
      <c r="D197" s="41" t="s">
        <v>180</v>
      </c>
      <c r="E197" s="42" t="s">
        <v>191</v>
      </c>
      <c r="F197" s="42"/>
      <c r="G197" s="43">
        <f>G198</f>
        <v>0</v>
      </c>
    </row>
    <row r="198" spans="1:7" ht="32.25" thickBot="1" x14ac:dyDescent="0.3">
      <c r="A198" s="12" t="s">
        <v>190</v>
      </c>
      <c r="B198" s="195">
        <v>871</v>
      </c>
      <c r="C198" s="41" t="s">
        <v>180</v>
      </c>
      <c r="D198" s="41" t="s">
        <v>180</v>
      </c>
      <c r="E198" s="42" t="s">
        <v>191</v>
      </c>
      <c r="F198" s="42"/>
      <c r="G198" s="43">
        <f>G199</f>
        <v>0</v>
      </c>
    </row>
    <row r="199" spans="1:7" ht="63.75" thickBot="1" x14ac:dyDescent="0.3">
      <c r="A199" s="12" t="s">
        <v>101</v>
      </c>
      <c r="B199" s="195">
        <v>871</v>
      </c>
      <c r="C199" s="41" t="s">
        <v>180</v>
      </c>
      <c r="D199" s="41" t="s">
        <v>180</v>
      </c>
      <c r="E199" s="42" t="s">
        <v>191</v>
      </c>
      <c r="F199" s="42">
        <v>200</v>
      </c>
      <c r="G199" s="43">
        <f>G200</f>
        <v>0</v>
      </c>
    </row>
    <row r="200" spans="1:7" ht="63.75" thickBot="1" x14ac:dyDescent="0.3">
      <c r="A200" s="12" t="s">
        <v>102</v>
      </c>
      <c r="B200" s="195">
        <v>871</v>
      </c>
      <c r="C200" s="41" t="s">
        <v>180</v>
      </c>
      <c r="D200" s="41" t="s">
        <v>180</v>
      </c>
      <c r="E200" s="42" t="s">
        <v>191</v>
      </c>
      <c r="F200" s="42">
        <v>240</v>
      </c>
      <c r="G200" s="43">
        <v>0</v>
      </c>
    </row>
    <row r="201" spans="1:7" ht="16.5" thickBot="1" x14ac:dyDescent="0.3">
      <c r="A201" s="45" t="s">
        <v>349</v>
      </c>
      <c r="B201" s="195">
        <v>871</v>
      </c>
      <c r="C201" s="33" t="s">
        <v>118</v>
      </c>
      <c r="D201" s="33"/>
      <c r="E201" s="34"/>
      <c r="F201" s="34"/>
      <c r="G201" s="171">
        <f t="shared" ref="G201:G206" si="1">G202</f>
        <v>350000</v>
      </c>
    </row>
    <row r="202" spans="1:7" ht="32.25" thickBot="1" x14ac:dyDescent="0.3">
      <c r="A202" s="12" t="s">
        <v>350</v>
      </c>
      <c r="B202" s="195">
        <v>871</v>
      </c>
      <c r="C202" s="41" t="s">
        <v>118</v>
      </c>
      <c r="D202" s="41" t="s">
        <v>180</v>
      </c>
      <c r="E202" s="42"/>
      <c r="F202" s="42"/>
      <c r="G202" s="43">
        <f t="shared" si="1"/>
        <v>350000</v>
      </c>
    </row>
    <row r="203" spans="1:7" ht="16.5" thickBot="1" x14ac:dyDescent="0.3">
      <c r="A203" s="12" t="s">
        <v>103</v>
      </c>
      <c r="B203" s="195">
        <v>871</v>
      </c>
      <c r="C203" s="41" t="s">
        <v>118</v>
      </c>
      <c r="D203" s="41" t="s">
        <v>180</v>
      </c>
      <c r="E203" s="42" t="s">
        <v>104</v>
      </c>
      <c r="F203" s="42"/>
      <c r="G203" s="43">
        <f t="shared" si="1"/>
        <v>350000</v>
      </c>
    </row>
    <row r="204" spans="1:7" ht="16.5" thickBot="1" x14ac:dyDescent="0.3">
      <c r="A204" s="12" t="s">
        <v>337</v>
      </c>
      <c r="B204" s="195">
        <v>871</v>
      </c>
      <c r="C204" s="41" t="s">
        <v>118</v>
      </c>
      <c r="D204" s="41" t="s">
        <v>180</v>
      </c>
      <c r="E204" s="42" t="s">
        <v>121</v>
      </c>
      <c r="F204" s="42"/>
      <c r="G204" s="43">
        <f t="shared" si="1"/>
        <v>350000</v>
      </c>
    </row>
    <row r="205" spans="1:7" ht="174" thickBot="1" x14ac:dyDescent="0.3">
      <c r="A205" s="12" t="s">
        <v>351</v>
      </c>
      <c r="B205" s="195">
        <v>871</v>
      </c>
      <c r="C205" s="41" t="s">
        <v>118</v>
      </c>
      <c r="D205" s="41" t="s">
        <v>180</v>
      </c>
      <c r="E205" s="42" t="s">
        <v>352</v>
      </c>
      <c r="F205" s="42"/>
      <c r="G205" s="43">
        <f t="shared" si="1"/>
        <v>350000</v>
      </c>
    </row>
    <row r="206" spans="1:7" ht="63.75" thickBot="1" x14ac:dyDescent="0.3">
      <c r="A206" s="12" t="s">
        <v>101</v>
      </c>
      <c r="B206" s="195">
        <v>871</v>
      </c>
      <c r="C206" s="41" t="s">
        <v>118</v>
      </c>
      <c r="D206" s="41" t="s">
        <v>180</v>
      </c>
      <c r="E206" s="42" t="s">
        <v>352</v>
      </c>
      <c r="F206" s="42">
        <v>200</v>
      </c>
      <c r="G206" s="43">
        <f t="shared" si="1"/>
        <v>350000</v>
      </c>
    </row>
    <row r="207" spans="1:7" ht="63.75" thickBot="1" x14ac:dyDescent="0.3">
      <c r="A207" s="12" t="s">
        <v>102</v>
      </c>
      <c r="B207" s="195">
        <v>871</v>
      </c>
      <c r="C207" s="41" t="s">
        <v>118</v>
      </c>
      <c r="D207" s="41" t="s">
        <v>180</v>
      </c>
      <c r="E207" s="42" t="s">
        <v>352</v>
      </c>
      <c r="F207" s="42">
        <v>240</v>
      </c>
      <c r="G207" s="43">
        <v>350000</v>
      </c>
    </row>
    <row r="208" spans="1:7" ht="18" customHeight="1" thickBot="1" x14ac:dyDescent="0.3">
      <c r="A208" s="32" t="s">
        <v>203</v>
      </c>
      <c r="B208" s="195">
        <v>871</v>
      </c>
      <c r="C208" s="33" t="s">
        <v>204</v>
      </c>
      <c r="D208" s="33"/>
      <c r="E208" s="34"/>
      <c r="F208" s="34"/>
      <c r="G208" s="171">
        <f>G209</f>
        <v>10842828.079999998</v>
      </c>
    </row>
    <row r="209" spans="1:12" ht="16.5" thickBot="1" x14ac:dyDescent="0.3">
      <c r="A209" s="12" t="s">
        <v>205</v>
      </c>
      <c r="B209" s="195">
        <v>871</v>
      </c>
      <c r="C209" s="41" t="s">
        <v>204</v>
      </c>
      <c r="D209" s="41" t="s">
        <v>84</v>
      </c>
      <c r="E209" s="42"/>
      <c r="F209" s="42"/>
      <c r="G209" s="6">
        <f>G210+G225+G245+G221</f>
        <v>10842828.079999998</v>
      </c>
    </row>
    <row r="210" spans="1:12" ht="84" customHeight="1" thickBot="1" x14ac:dyDescent="0.3">
      <c r="A210" s="187" t="s">
        <v>206</v>
      </c>
      <c r="B210" s="195">
        <v>871</v>
      </c>
      <c r="C210" s="41" t="s">
        <v>204</v>
      </c>
      <c r="D210" s="41" t="s">
        <v>84</v>
      </c>
      <c r="E210" s="42" t="s">
        <v>207</v>
      </c>
      <c r="F210" s="42"/>
      <c r="G210" s="6">
        <f>G211</f>
        <v>5274243.4400000004</v>
      </c>
    </row>
    <row r="211" spans="1:12" ht="32.25" thickBot="1" x14ac:dyDescent="0.3">
      <c r="A211" s="12" t="s">
        <v>159</v>
      </c>
      <c r="B211" s="195">
        <v>871</v>
      </c>
      <c r="C211" s="41" t="s">
        <v>204</v>
      </c>
      <c r="D211" s="41" t="s">
        <v>84</v>
      </c>
      <c r="E211" s="42" t="s">
        <v>208</v>
      </c>
      <c r="F211" s="42"/>
      <c r="G211" s="6">
        <f>G212+G233</f>
        <v>5274243.4400000004</v>
      </c>
    </row>
    <row r="212" spans="1:12" ht="95.25" thickBot="1" x14ac:dyDescent="0.3">
      <c r="A212" s="187" t="s">
        <v>209</v>
      </c>
      <c r="B212" s="195">
        <v>871</v>
      </c>
      <c r="C212" s="41" t="s">
        <v>204</v>
      </c>
      <c r="D212" s="41" t="s">
        <v>84</v>
      </c>
      <c r="E212" s="42" t="s">
        <v>210</v>
      </c>
      <c r="F212" s="42"/>
      <c r="G212" s="43">
        <f>G213+G218</f>
        <v>4143089.16</v>
      </c>
    </row>
    <row r="213" spans="1:12" ht="48" thickBot="1" x14ac:dyDescent="0.3">
      <c r="A213" s="12" t="s">
        <v>211</v>
      </c>
      <c r="B213" s="195">
        <v>871</v>
      </c>
      <c r="C213" s="41" t="s">
        <v>204</v>
      </c>
      <c r="D213" s="41" t="s">
        <v>84</v>
      </c>
      <c r="E213" s="42" t="s">
        <v>212</v>
      </c>
      <c r="F213" s="42"/>
      <c r="G213" s="6">
        <f>G214+G216</f>
        <v>3886511.6100000003</v>
      </c>
    </row>
    <row r="214" spans="1:12" ht="149.25" customHeight="1" thickBot="1" x14ac:dyDescent="0.3">
      <c r="A214" s="187" t="s">
        <v>93</v>
      </c>
      <c r="B214" s="195">
        <v>871</v>
      </c>
      <c r="C214" s="41" t="s">
        <v>204</v>
      </c>
      <c r="D214" s="41" t="s">
        <v>84</v>
      </c>
      <c r="E214" s="42" t="s">
        <v>213</v>
      </c>
      <c r="F214" s="42">
        <v>100</v>
      </c>
      <c r="G214" s="43">
        <f>G215</f>
        <v>2283572.89</v>
      </c>
    </row>
    <row r="215" spans="1:12" ht="48" thickBot="1" x14ac:dyDescent="0.3">
      <c r="A215" s="12" t="s">
        <v>214</v>
      </c>
      <c r="B215" s="195">
        <v>871</v>
      </c>
      <c r="C215" s="41" t="s">
        <v>204</v>
      </c>
      <c r="D215" s="41" t="s">
        <v>84</v>
      </c>
      <c r="E215" s="42" t="s">
        <v>213</v>
      </c>
      <c r="F215" s="42">
        <v>110</v>
      </c>
      <c r="G215" s="6">
        <v>2283572.89</v>
      </c>
    </row>
    <row r="216" spans="1:12" ht="63.75" thickBot="1" x14ac:dyDescent="0.3">
      <c r="A216" s="187" t="s">
        <v>101</v>
      </c>
      <c r="B216" s="195">
        <v>871</v>
      </c>
      <c r="C216" s="41" t="s">
        <v>204</v>
      </c>
      <c r="D216" s="41" t="s">
        <v>84</v>
      </c>
      <c r="E216" s="42" t="s">
        <v>213</v>
      </c>
      <c r="F216" s="42">
        <v>200</v>
      </c>
      <c r="G216" s="6">
        <f>G217</f>
        <v>1602938.72</v>
      </c>
    </row>
    <row r="217" spans="1:12" ht="63.75" thickBot="1" x14ac:dyDescent="0.3">
      <c r="A217" s="187" t="s">
        <v>102</v>
      </c>
      <c r="B217" s="195">
        <v>871</v>
      </c>
      <c r="C217" s="41" t="s">
        <v>204</v>
      </c>
      <c r="D217" s="41" t="s">
        <v>84</v>
      </c>
      <c r="E217" s="42" t="s">
        <v>213</v>
      </c>
      <c r="F217" s="42">
        <v>240</v>
      </c>
      <c r="G217" s="6">
        <v>1602938.72</v>
      </c>
    </row>
    <row r="218" spans="1:12" ht="101.25" customHeight="1" thickBot="1" x14ac:dyDescent="0.3">
      <c r="A218" s="187" t="s">
        <v>215</v>
      </c>
      <c r="B218" s="195">
        <v>871</v>
      </c>
      <c r="C218" s="41" t="s">
        <v>204</v>
      </c>
      <c r="D218" s="41" t="s">
        <v>84</v>
      </c>
      <c r="E218" s="42" t="s">
        <v>216</v>
      </c>
      <c r="F218" s="42"/>
      <c r="G218" s="6">
        <f>G219</f>
        <v>256577.55</v>
      </c>
    </row>
    <row r="219" spans="1:12" ht="149.25" customHeight="1" thickBot="1" x14ac:dyDescent="0.3">
      <c r="A219" s="187" t="s">
        <v>93</v>
      </c>
      <c r="B219" s="195">
        <v>871</v>
      </c>
      <c r="C219" s="41" t="s">
        <v>204</v>
      </c>
      <c r="D219" s="41" t="s">
        <v>84</v>
      </c>
      <c r="E219" s="42" t="s">
        <v>217</v>
      </c>
      <c r="F219" s="42">
        <v>100</v>
      </c>
      <c r="G219" s="43">
        <f>G220</f>
        <v>256577.55</v>
      </c>
    </row>
    <row r="220" spans="1:12" ht="33" customHeight="1" thickBot="1" x14ac:dyDescent="0.3">
      <c r="A220" s="187" t="s">
        <v>214</v>
      </c>
      <c r="B220" s="215">
        <v>871</v>
      </c>
      <c r="C220" s="145" t="s">
        <v>204</v>
      </c>
      <c r="D220" s="41" t="s">
        <v>84</v>
      </c>
      <c r="E220" s="42" t="s">
        <v>217</v>
      </c>
      <c r="F220" s="42">
        <v>110</v>
      </c>
      <c r="G220" s="6">
        <v>256577.55</v>
      </c>
      <c r="L220" s="168"/>
    </row>
    <row r="221" spans="1:12" ht="33" customHeight="1" thickBot="1" x14ac:dyDescent="0.3">
      <c r="A221" s="176" t="s">
        <v>119</v>
      </c>
      <c r="B221" s="216">
        <v>871</v>
      </c>
      <c r="C221" s="149" t="s">
        <v>204</v>
      </c>
      <c r="D221" s="41" t="s">
        <v>84</v>
      </c>
      <c r="E221" s="42" t="s">
        <v>104</v>
      </c>
      <c r="F221" s="42"/>
      <c r="G221" s="6">
        <f>G222</f>
        <v>270000</v>
      </c>
      <c r="L221" s="214"/>
    </row>
    <row r="222" spans="1:12" ht="33" customHeight="1" thickBot="1" x14ac:dyDescent="0.3">
      <c r="A222" s="207" t="s">
        <v>332</v>
      </c>
      <c r="B222" s="215">
        <v>871</v>
      </c>
      <c r="C222" s="145" t="s">
        <v>204</v>
      </c>
      <c r="D222" s="41" t="s">
        <v>84</v>
      </c>
      <c r="E222" s="42" t="s">
        <v>121</v>
      </c>
      <c r="F222" s="42"/>
      <c r="G222" s="6">
        <f>G223</f>
        <v>270000</v>
      </c>
      <c r="L222" s="214"/>
    </row>
    <row r="223" spans="1:12" ht="66.75" customHeight="1" thickBot="1" x14ac:dyDescent="0.3">
      <c r="A223" s="176" t="s">
        <v>101</v>
      </c>
      <c r="B223" s="216">
        <v>871</v>
      </c>
      <c r="C223" s="149" t="s">
        <v>204</v>
      </c>
      <c r="D223" s="41" t="s">
        <v>84</v>
      </c>
      <c r="E223" s="42" t="s">
        <v>353</v>
      </c>
      <c r="F223" s="42">
        <v>200</v>
      </c>
      <c r="G223" s="6">
        <f>G224</f>
        <v>270000</v>
      </c>
      <c r="L223" s="214"/>
    </row>
    <row r="224" spans="1:12" ht="64.5" customHeight="1" thickBot="1" x14ac:dyDescent="0.3">
      <c r="A224" s="207" t="s">
        <v>102</v>
      </c>
      <c r="B224" s="215">
        <v>871</v>
      </c>
      <c r="C224" s="145" t="s">
        <v>204</v>
      </c>
      <c r="D224" s="41" t="s">
        <v>84</v>
      </c>
      <c r="E224" s="42" t="s">
        <v>353</v>
      </c>
      <c r="F224" s="42">
        <v>240</v>
      </c>
      <c r="G224" s="6">
        <v>270000</v>
      </c>
      <c r="L224" s="214"/>
    </row>
    <row r="225" spans="1:7" ht="33" customHeight="1" thickBot="1" x14ac:dyDescent="0.3">
      <c r="A225" s="176" t="s">
        <v>119</v>
      </c>
      <c r="B225" s="216">
        <v>871</v>
      </c>
      <c r="C225" s="149" t="s">
        <v>204</v>
      </c>
      <c r="D225" s="41" t="s">
        <v>84</v>
      </c>
      <c r="E225" s="42" t="s">
        <v>104</v>
      </c>
      <c r="F225" s="42"/>
      <c r="G225" s="6">
        <f>G226</f>
        <v>4592871.5999999996</v>
      </c>
    </row>
    <row r="226" spans="1:7" ht="45" customHeight="1" thickBot="1" x14ac:dyDescent="0.3">
      <c r="A226" s="167" t="s">
        <v>332</v>
      </c>
      <c r="B226" s="216">
        <v>871</v>
      </c>
      <c r="C226" s="149" t="s">
        <v>204</v>
      </c>
      <c r="D226" s="41" t="s">
        <v>84</v>
      </c>
      <c r="E226" s="42" t="s">
        <v>121</v>
      </c>
      <c r="F226" s="42"/>
      <c r="G226" s="6">
        <f>G228+G232+G229+G231</f>
        <v>4592871.5999999996</v>
      </c>
    </row>
    <row r="227" spans="1:7" ht="145.5" customHeight="1" thickBot="1" x14ac:dyDescent="0.3">
      <c r="A227" s="170" t="s">
        <v>93</v>
      </c>
      <c r="B227" s="216">
        <v>871</v>
      </c>
      <c r="C227" s="149" t="s">
        <v>204</v>
      </c>
      <c r="D227" s="41" t="s">
        <v>84</v>
      </c>
      <c r="E227" s="42" t="s">
        <v>316</v>
      </c>
      <c r="F227" s="42">
        <v>100</v>
      </c>
      <c r="G227" s="43">
        <f>G228</f>
        <v>2304258.11</v>
      </c>
    </row>
    <row r="228" spans="1:7" ht="36.75" customHeight="1" thickBot="1" x14ac:dyDescent="0.3">
      <c r="A228" s="187" t="s">
        <v>214</v>
      </c>
      <c r="B228" s="195">
        <v>871</v>
      </c>
      <c r="C228" s="41" t="s">
        <v>204</v>
      </c>
      <c r="D228" s="41" t="s">
        <v>84</v>
      </c>
      <c r="E228" s="42" t="s">
        <v>316</v>
      </c>
      <c r="F228" s="42">
        <v>110</v>
      </c>
      <c r="G228" s="6">
        <v>2304258.11</v>
      </c>
    </row>
    <row r="229" spans="1:7" ht="64.5" customHeight="1" thickBot="1" x14ac:dyDescent="0.3">
      <c r="A229" s="207" t="s">
        <v>101</v>
      </c>
      <c r="B229" s="195">
        <v>871</v>
      </c>
      <c r="C229" s="41" t="s">
        <v>204</v>
      </c>
      <c r="D229" s="41" t="s">
        <v>84</v>
      </c>
      <c r="E229" s="42" t="s">
        <v>318</v>
      </c>
      <c r="F229" s="42">
        <v>200</v>
      </c>
      <c r="G229" s="6">
        <f>G230</f>
        <v>1400000</v>
      </c>
    </row>
    <row r="230" spans="1:7" ht="66" customHeight="1" thickBot="1" x14ac:dyDescent="0.3">
      <c r="A230" s="207" t="s">
        <v>102</v>
      </c>
      <c r="B230" s="195">
        <v>871</v>
      </c>
      <c r="C230" s="41" t="s">
        <v>204</v>
      </c>
      <c r="D230" s="41" t="s">
        <v>84</v>
      </c>
      <c r="E230" s="42" t="s">
        <v>318</v>
      </c>
      <c r="F230" s="42">
        <v>240</v>
      </c>
      <c r="G230" s="6">
        <v>1400000</v>
      </c>
    </row>
    <row r="231" spans="1:7" ht="36.75" customHeight="1" thickBot="1" x14ac:dyDescent="0.3">
      <c r="A231" s="207" t="s">
        <v>341</v>
      </c>
      <c r="B231" s="195">
        <v>871</v>
      </c>
      <c r="C231" s="41" t="s">
        <v>204</v>
      </c>
      <c r="D231" s="41" t="s">
        <v>84</v>
      </c>
      <c r="E231" s="42" t="s">
        <v>316</v>
      </c>
      <c r="F231" s="42">
        <v>830</v>
      </c>
      <c r="G231" s="6">
        <v>502640.5</v>
      </c>
    </row>
    <row r="232" spans="1:7" ht="33" customHeight="1" thickBot="1" x14ac:dyDescent="0.3">
      <c r="A232" s="187" t="s">
        <v>331</v>
      </c>
      <c r="B232" s="195">
        <v>871</v>
      </c>
      <c r="C232" s="41" t="s">
        <v>204</v>
      </c>
      <c r="D232" s="41" t="s">
        <v>84</v>
      </c>
      <c r="E232" s="42" t="s">
        <v>316</v>
      </c>
      <c r="F232" s="42">
        <v>850</v>
      </c>
      <c r="G232" s="6">
        <v>385972.99</v>
      </c>
    </row>
    <row r="233" spans="1:7" ht="95.25" thickBot="1" x14ac:dyDescent="0.3">
      <c r="A233" s="12" t="s">
        <v>218</v>
      </c>
      <c r="B233" s="195">
        <v>871</v>
      </c>
      <c r="C233" s="41" t="s">
        <v>204</v>
      </c>
      <c r="D233" s="41" t="s">
        <v>84</v>
      </c>
      <c r="E233" s="42" t="s">
        <v>219</v>
      </c>
      <c r="F233" s="42"/>
      <c r="G233" s="43">
        <f>G234+G239+G242</f>
        <v>1131154.28</v>
      </c>
    </row>
    <row r="234" spans="1:7" ht="63.75" thickBot="1" x14ac:dyDescent="0.3">
      <c r="A234" s="187" t="s">
        <v>220</v>
      </c>
      <c r="B234" s="195">
        <v>871</v>
      </c>
      <c r="C234" s="41" t="s">
        <v>204</v>
      </c>
      <c r="D234" s="41" t="s">
        <v>84</v>
      </c>
      <c r="E234" s="42" t="s">
        <v>221</v>
      </c>
      <c r="F234" s="42"/>
      <c r="G234" s="6">
        <f>G235+G237</f>
        <v>1016561.2</v>
      </c>
    </row>
    <row r="235" spans="1:7" ht="145.5" customHeight="1" thickBot="1" x14ac:dyDescent="0.3">
      <c r="A235" s="187" t="s">
        <v>93</v>
      </c>
      <c r="B235" s="195">
        <v>871</v>
      </c>
      <c r="C235" s="41" t="s">
        <v>204</v>
      </c>
      <c r="D235" s="41" t="s">
        <v>84</v>
      </c>
      <c r="E235" s="42" t="s">
        <v>221</v>
      </c>
      <c r="F235" s="42">
        <v>100</v>
      </c>
      <c r="G235" s="43">
        <f>G236</f>
        <v>776376.36</v>
      </c>
    </row>
    <row r="236" spans="1:7" ht="48" thickBot="1" x14ac:dyDescent="0.3">
      <c r="A236" s="12" t="s">
        <v>214</v>
      </c>
      <c r="B236" s="195">
        <v>871</v>
      </c>
      <c r="C236" s="41" t="s">
        <v>204</v>
      </c>
      <c r="D236" s="41" t="s">
        <v>84</v>
      </c>
      <c r="E236" s="42" t="s">
        <v>221</v>
      </c>
      <c r="F236" s="42">
        <v>110</v>
      </c>
      <c r="G236" s="6">
        <v>776376.36</v>
      </c>
    </row>
    <row r="237" spans="1:7" ht="63.75" thickBot="1" x14ac:dyDescent="0.3">
      <c r="A237" s="187" t="s">
        <v>101</v>
      </c>
      <c r="B237" s="195">
        <v>871</v>
      </c>
      <c r="C237" s="41" t="s">
        <v>204</v>
      </c>
      <c r="D237" s="41" t="s">
        <v>84</v>
      </c>
      <c r="E237" s="42" t="s">
        <v>221</v>
      </c>
      <c r="F237" s="42">
        <v>200</v>
      </c>
      <c r="G237" s="6">
        <f>G238</f>
        <v>240184.84</v>
      </c>
    </row>
    <row r="238" spans="1:7" ht="63.75" thickBot="1" x14ac:dyDescent="0.3">
      <c r="A238" s="187" t="s">
        <v>102</v>
      </c>
      <c r="B238" s="195">
        <v>871</v>
      </c>
      <c r="C238" s="41" t="s">
        <v>204</v>
      </c>
      <c r="D238" s="41" t="s">
        <v>84</v>
      </c>
      <c r="E238" s="42" t="s">
        <v>221</v>
      </c>
      <c r="F238" s="42">
        <v>240</v>
      </c>
      <c r="G238" s="6">
        <v>240184.84</v>
      </c>
    </row>
    <row r="239" spans="1:7" ht="158.25" thickBot="1" x14ac:dyDescent="0.3">
      <c r="A239" s="187" t="s">
        <v>222</v>
      </c>
      <c r="B239" s="195">
        <v>871</v>
      </c>
      <c r="C239" s="41" t="s">
        <v>204</v>
      </c>
      <c r="D239" s="41" t="s">
        <v>84</v>
      </c>
      <c r="E239" s="42" t="s">
        <v>223</v>
      </c>
      <c r="F239" s="42"/>
      <c r="G239" s="6">
        <f>G240</f>
        <v>18376.5</v>
      </c>
    </row>
    <row r="240" spans="1:7" ht="32.25" thickBot="1" x14ac:dyDescent="0.3">
      <c r="A240" s="12" t="s">
        <v>141</v>
      </c>
      <c r="B240" s="195">
        <v>871</v>
      </c>
      <c r="C240" s="41" t="s">
        <v>204</v>
      </c>
      <c r="D240" s="41" t="s">
        <v>84</v>
      </c>
      <c r="E240" s="42" t="s">
        <v>223</v>
      </c>
      <c r="F240" s="42">
        <v>300</v>
      </c>
      <c r="G240" s="6">
        <f>G241</f>
        <v>18376.5</v>
      </c>
    </row>
    <row r="241" spans="1:7" ht="63.75" thickBot="1" x14ac:dyDescent="0.3">
      <c r="A241" s="187" t="s">
        <v>224</v>
      </c>
      <c r="B241" s="195">
        <v>871</v>
      </c>
      <c r="C241" s="41" t="s">
        <v>204</v>
      </c>
      <c r="D241" s="41" t="s">
        <v>84</v>
      </c>
      <c r="E241" s="42" t="s">
        <v>223</v>
      </c>
      <c r="F241" s="42">
        <v>320</v>
      </c>
      <c r="G241" s="6">
        <v>18376.5</v>
      </c>
    </row>
    <row r="242" spans="1:7" ht="95.25" thickBot="1" x14ac:dyDescent="0.3">
      <c r="A242" s="187" t="s">
        <v>215</v>
      </c>
      <c r="B242" s="195">
        <v>871</v>
      </c>
      <c r="C242" s="41" t="s">
        <v>204</v>
      </c>
      <c r="D242" s="41" t="s">
        <v>84</v>
      </c>
      <c r="E242" s="42" t="s">
        <v>225</v>
      </c>
      <c r="F242" s="42"/>
      <c r="G242" s="6">
        <f>G243</f>
        <v>96216.58</v>
      </c>
    </row>
    <row r="243" spans="1:7" ht="145.5" customHeight="1" thickBot="1" x14ac:dyDescent="0.3">
      <c r="A243" s="187" t="s">
        <v>93</v>
      </c>
      <c r="B243" s="195">
        <v>871</v>
      </c>
      <c r="C243" s="41" t="s">
        <v>204</v>
      </c>
      <c r="D243" s="41" t="s">
        <v>84</v>
      </c>
      <c r="E243" s="42" t="s">
        <v>225</v>
      </c>
      <c r="F243" s="42">
        <v>100</v>
      </c>
      <c r="G243" s="43">
        <f>G244</f>
        <v>96216.58</v>
      </c>
    </row>
    <row r="244" spans="1:7" ht="48" thickBot="1" x14ac:dyDescent="0.3">
      <c r="A244" s="187" t="s">
        <v>214</v>
      </c>
      <c r="B244" s="195">
        <v>871</v>
      </c>
      <c r="C244" s="41" t="s">
        <v>204</v>
      </c>
      <c r="D244" s="41" t="s">
        <v>84</v>
      </c>
      <c r="E244" s="42" t="s">
        <v>225</v>
      </c>
      <c r="F244" s="42">
        <v>110</v>
      </c>
      <c r="G244" s="6">
        <v>96216.58</v>
      </c>
    </row>
    <row r="245" spans="1:7" ht="16.5" thickBot="1" x14ac:dyDescent="0.3">
      <c r="A245" s="187" t="s">
        <v>119</v>
      </c>
      <c r="B245" s="195">
        <v>871</v>
      </c>
      <c r="C245" s="41" t="s">
        <v>204</v>
      </c>
      <c r="D245" s="41" t="s">
        <v>84</v>
      </c>
      <c r="E245" s="42" t="s">
        <v>104</v>
      </c>
      <c r="F245" s="42"/>
      <c r="G245" s="6">
        <f>G246</f>
        <v>705713.04</v>
      </c>
    </row>
    <row r="246" spans="1:7" ht="48" thickBot="1" x14ac:dyDescent="0.3">
      <c r="A246" s="187" t="s">
        <v>332</v>
      </c>
      <c r="B246" s="195">
        <v>871</v>
      </c>
      <c r="C246" s="41" t="s">
        <v>333</v>
      </c>
      <c r="D246" s="41" t="s">
        <v>84</v>
      </c>
      <c r="E246" s="42" t="s">
        <v>121</v>
      </c>
      <c r="F246" s="42"/>
      <c r="G246" s="6">
        <f>G248+G249</f>
        <v>705713.04</v>
      </c>
    </row>
    <row r="247" spans="1:7" ht="142.5" thickBot="1" x14ac:dyDescent="0.3">
      <c r="A247" s="187" t="s">
        <v>93</v>
      </c>
      <c r="B247" s="195">
        <v>871</v>
      </c>
      <c r="C247" s="41" t="s">
        <v>204</v>
      </c>
      <c r="D247" s="41" t="s">
        <v>84</v>
      </c>
      <c r="E247" s="42" t="s">
        <v>316</v>
      </c>
      <c r="F247" s="42">
        <v>100</v>
      </c>
      <c r="G247" s="43">
        <f>G248</f>
        <v>704540.76</v>
      </c>
    </row>
    <row r="248" spans="1:7" ht="48" thickBot="1" x14ac:dyDescent="0.3">
      <c r="A248" s="187" t="s">
        <v>214</v>
      </c>
      <c r="B248" s="195">
        <v>871</v>
      </c>
      <c r="C248" s="41" t="s">
        <v>204</v>
      </c>
      <c r="D248" s="41" t="s">
        <v>84</v>
      </c>
      <c r="E248" s="42" t="s">
        <v>316</v>
      </c>
      <c r="F248" s="42">
        <v>110</v>
      </c>
      <c r="G248" s="6">
        <v>704540.76</v>
      </c>
    </row>
    <row r="249" spans="1:7" ht="32.25" thickBot="1" x14ac:dyDescent="0.3">
      <c r="A249" s="187" t="s">
        <v>331</v>
      </c>
      <c r="B249" s="195">
        <v>871</v>
      </c>
      <c r="C249" s="41" t="s">
        <v>204</v>
      </c>
      <c r="D249" s="41" t="s">
        <v>84</v>
      </c>
      <c r="E249" s="42" t="s">
        <v>316</v>
      </c>
      <c r="F249" s="42">
        <v>850</v>
      </c>
      <c r="G249" s="6">
        <v>1172.28</v>
      </c>
    </row>
    <row r="250" spans="1:7" ht="16.5" thickBot="1" x14ac:dyDescent="0.3">
      <c r="A250" s="45" t="s">
        <v>226</v>
      </c>
      <c r="B250" s="195">
        <v>871</v>
      </c>
      <c r="C250" s="33">
        <v>10</v>
      </c>
      <c r="D250" s="33"/>
      <c r="E250" s="34"/>
      <c r="F250" s="34"/>
      <c r="G250" s="35">
        <f t="shared" ref="G250:G255" si="2">G251</f>
        <v>185500</v>
      </c>
    </row>
    <row r="251" spans="1:7" ht="16.5" thickBot="1" x14ac:dyDescent="0.3">
      <c r="A251" s="187" t="s">
        <v>227</v>
      </c>
      <c r="B251" s="195">
        <v>871</v>
      </c>
      <c r="C251" s="41">
        <v>10</v>
      </c>
      <c r="D251" s="41" t="s">
        <v>84</v>
      </c>
      <c r="E251" s="42"/>
      <c r="F251" s="42"/>
      <c r="G251" s="6">
        <f t="shared" si="2"/>
        <v>185500</v>
      </c>
    </row>
    <row r="252" spans="1:7" ht="16.5" thickBot="1" x14ac:dyDescent="0.3">
      <c r="A252" s="12" t="s">
        <v>103</v>
      </c>
      <c r="B252" s="195">
        <v>871</v>
      </c>
      <c r="C252" s="41">
        <v>10</v>
      </c>
      <c r="D252" s="41" t="s">
        <v>84</v>
      </c>
      <c r="E252" s="42" t="s">
        <v>104</v>
      </c>
      <c r="F252" s="42"/>
      <c r="G252" s="6">
        <f t="shared" si="2"/>
        <v>185500</v>
      </c>
    </row>
    <row r="253" spans="1:7" ht="50.25" customHeight="1" thickBot="1" x14ac:dyDescent="0.3">
      <c r="A253" s="187" t="s">
        <v>105</v>
      </c>
      <c r="B253" s="195">
        <v>871</v>
      </c>
      <c r="C253" s="41">
        <v>10</v>
      </c>
      <c r="D253" s="41" t="s">
        <v>84</v>
      </c>
      <c r="E253" s="42" t="s">
        <v>121</v>
      </c>
      <c r="F253" s="42"/>
      <c r="G253" s="6">
        <f t="shared" si="2"/>
        <v>185500</v>
      </c>
    </row>
    <row r="254" spans="1:7" ht="48" thickBot="1" x14ac:dyDescent="0.3">
      <c r="A254" s="187" t="s">
        <v>228</v>
      </c>
      <c r="B254" s="195">
        <v>871</v>
      </c>
      <c r="C254" s="41">
        <v>10</v>
      </c>
      <c r="D254" s="41" t="s">
        <v>84</v>
      </c>
      <c r="E254" s="42" t="s">
        <v>229</v>
      </c>
      <c r="F254" s="42"/>
      <c r="G254" s="6">
        <f t="shared" si="2"/>
        <v>185500</v>
      </c>
    </row>
    <row r="255" spans="1:7" ht="32.25" thickBot="1" x14ac:dyDescent="0.3">
      <c r="A255" s="12" t="s">
        <v>141</v>
      </c>
      <c r="B255" s="195">
        <v>871</v>
      </c>
      <c r="C255" s="41">
        <v>10</v>
      </c>
      <c r="D255" s="41" t="s">
        <v>84</v>
      </c>
      <c r="E255" s="42" t="s">
        <v>229</v>
      </c>
      <c r="F255" s="42">
        <v>300</v>
      </c>
      <c r="G255" s="6">
        <f t="shared" si="2"/>
        <v>185500</v>
      </c>
    </row>
    <row r="256" spans="1:7" ht="46.5" customHeight="1" thickBot="1" x14ac:dyDescent="0.3">
      <c r="A256" s="187" t="s">
        <v>230</v>
      </c>
      <c r="B256" s="195">
        <v>871</v>
      </c>
      <c r="C256" s="41">
        <v>10</v>
      </c>
      <c r="D256" s="41" t="s">
        <v>84</v>
      </c>
      <c r="E256" s="42" t="s">
        <v>229</v>
      </c>
      <c r="F256" s="42">
        <v>310</v>
      </c>
      <c r="G256" s="6">
        <v>185500</v>
      </c>
    </row>
    <row r="257" spans="1:7" ht="16.5" thickBot="1" x14ac:dyDescent="0.3">
      <c r="A257" s="211" t="s">
        <v>231</v>
      </c>
      <c r="B257" s="213">
        <v>871</v>
      </c>
      <c r="C257" s="209">
        <v>11</v>
      </c>
      <c r="D257" s="209"/>
      <c r="E257" s="210"/>
      <c r="F257" s="210"/>
      <c r="G257" s="171">
        <f>G258</f>
        <v>12515468.16</v>
      </c>
    </row>
    <row r="258" spans="1:7" ht="22.5" customHeight="1" thickBot="1" x14ac:dyDescent="0.3">
      <c r="A258" s="12" t="s">
        <v>232</v>
      </c>
      <c r="B258" s="195">
        <v>871</v>
      </c>
      <c r="C258" s="41">
        <v>11</v>
      </c>
      <c r="D258" s="41" t="s">
        <v>84</v>
      </c>
      <c r="E258" s="42" t="s">
        <v>233</v>
      </c>
      <c r="F258" s="42"/>
      <c r="G258" s="6">
        <f>G259+G268</f>
        <v>12515468.16</v>
      </c>
    </row>
    <row r="259" spans="1:7" ht="82.5" customHeight="1" thickBot="1" x14ac:dyDescent="0.3">
      <c r="A259" s="187" t="s">
        <v>206</v>
      </c>
      <c r="B259" s="195">
        <v>871</v>
      </c>
      <c r="C259" s="41">
        <v>11</v>
      </c>
      <c r="D259" s="41" t="s">
        <v>84</v>
      </c>
      <c r="E259" s="42" t="s">
        <v>207</v>
      </c>
      <c r="F259" s="42"/>
      <c r="G259" s="6">
        <f>G260</f>
        <v>4532369.82</v>
      </c>
    </row>
    <row r="260" spans="1:7" ht="32.25" thickBot="1" x14ac:dyDescent="0.3">
      <c r="A260" s="187" t="s">
        <v>159</v>
      </c>
      <c r="B260" s="195">
        <v>871</v>
      </c>
      <c r="C260" s="41">
        <v>11</v>
      </c>
      <c r="D260" s="41" t="s">
        <v>84</v>
      </c>
      <c r="E260" s="42" t="s">
        <v>208</v>
      </c>
      <c r="F260" s="42"/>
      <c r="G260" s="6">
        <f>G261</f>
        <v>4532369.82</v>
      </c>
    </row>
    <row r="261" spans="1:7" ht="63.75" thickBot="1" x14ac:dyDescent="0.3">
      <c r="A261" s="187" t="s">
        <v>234</v>
      </c>
      <c r="B261" s="195">
        <v>871</v>
      </c>
      <c r="C261" s="41">
        <v>11</v>
      </c>
      <c r="D261" s="41" t="s">
        <v>84</v>
      </c>
      <c r="E261" s="42" t="s">
        <v>235</v>
      </c>
      <c r="F261" s="42"/>
      <c r="G261" s="6">
        <f>G262+G267</f>
        <v>4532369.82</v>
      </c>
    </row>
    <row r="262" spans="1:7" ht="24" customHeight="1" thickBot="1" x14ac:dyDescent="0.3">
      <c r="A262" s="187" t="s">
        <v>236</v>
      </c>
      <c r="B262" s="195">
        <v>871</v>
      </c>
      <c r="C262" s="41">
        <v>11</v>
      </c>
      <c r="D262" s="41" t="s">
        <v>84</v>
      </c>
      <c r="E262" s="42" t="s">
        <v>237</v>
      </c>
      <c r="F262" s="42"/>
      <c r="G262" s="6">
        <f>G263+G265</f>
        <v>4430818.8000000007</v>
      </c>
    </row>
    <row r="263" spans="1:7" ht="141" customHeight="1" thickBot="1" x14ac:dyDescent="0.3">
      <c r="A263" s="187" t="s">
        <v>93</v>
      </c>
      <c r="B263" s="195">
        <v>871</v>
      </c>
      <c r="C263" s="41">
        <v>11</v>
      </c>
      <c r="D263" s="41" t="s">
        <v>84</v>
      </c>
      <c r="E263" s="42" t="s">
        <v>237</v>
      </c>
      <c r="F263" s="42">
        <v>100</v>
      </c>
      <c r="G263" s="43">
        <f>G264</f>
        <v>3598658.74</v>
      </c>
    </row>
    <row r="264" spans="1:7" ht="35.25" customHeight="1" thickBot="1" x14ac:dyDescent="0.3">
      <c r="A264" s="204" t="s">
        <v>214</v>
      </c>
      <c r="B264" s="213">
        <v>871</v>
      </c>
      <c r="C264" s="205">
        <v>11</v>
      </c>
      <c r="D264" s="205" t="s">
        <v>84</v>
      </c>
      <c r="E264" s="206" t="s">
        <v>237</v>
      </c>
      <c r="F264" s="206">
        <v>110</v>
      </c>
      <c r="G264" s="157">
        <f>3468658.74+130000</f>
        <v>3598658.74</v>
      </c>
    </row>
    <row r="265" spans="1:7" ht="63.75" thickBot="1" x14ac:dyDescent="0.3">
      <c r="A265" s="12" t="s">
        <v>101</v>
      </c>
      <c r="B265" s="195">
        <v>871</v>
      </c>
      <c r="C265" s="41">
        <v>11</v>
      </c>
      <c r="D265" s="41" t="s">
        <v>84</v>
      </c>
      <c r="E265" s="42" t="s">
        <v>237</v>
      </c>
      <c r="F265" s="42">
        <v>200</v>
      </c>
      <c r="G265" s="6">
        <f>G266</f>
        <v>832160.06</v>
      </c>
    </row>
    <row r="266" spans="1:7" ht="67.5" customHeight="1" thickBot="1" x14ac:dyDescent="0.3">
      <c r="A266" s="187" t="s">
        <v>102</v>
      </c>
      <c r="B266" s="195">
        <v>871</v>
      </c>
      <c r="C266" s="41">
        <v>11</v>
      </c>
      <c r="D266" s="41" t="s">
        <v>84</v>
      </c>
      <c r="E266" s="42" t="s">
        <v>237</v>
      </c>
      <c r="F266" s="42">
        <v>240</v>
      </c>
      <c r="G266" s="6">
        <v>832160.06</v>
      </c>
    </row>
    <row r="267" spans="1:7" ht="34.5" customHeight="1" thickBot="1" x14ac:dyDescent="0.3">
      <c r="A267" s="187" t="s">
        <v>341</v>
      </c>
      <c r="B267" s="195">
        <v>871</v>
      </c>
      <c r="C267" s="41" t="s">
        <v>315</v>
      </c>
      <c r="D267" s="41" t="s">
        <v>84</v>
      </c>
      <c r="E267" s="42" t="s">
        <v>237</v>
      </c>
      <c r="F267" s="42">
        <v>850</v>
      </c>
      <c r="G267" s="6">
        <v>101551.02</v>
      </c>
    </row>
    <row r="268" spans="1:7" ht="21.75" customHeight="1" thickBot="1" x14ac:dyDescent="0.3">
      <c r="A268" s="187" t="s">
        <v>103</v>
      </c>
      <c r="B268" s="195">
        <v>871</v>
      </c>
      <c r="C268" s="41" t="s">
        <v>315</v>
      </c>
      <c r="D268" s="41" t="s">
        <v>84</v>
      </c>
      <c r="E268" s="42" t="s">
        <v>104</v>
      </c>
      <c r="F268" s="42"/>
      <c r="G268" s="6">
        <f>G270+G275</f>
        <v>7983098.3399999999</v>
      </c>
    </row>
    <row r="269" spans="1:7" ht="51.75" customHeight="1" thickBot="1" x14ac:dyDescent="0.3">
      <c r="A269" s="187" t="s">
        <v>332</v>
      </c>
      <c r="B269" s="195">
        <v>871</v>
      </c>
      <c r="C269" s="41" t="s">
        <v>315</v>
      </c>
      <c r="D269" s="41" t="s">
        <v>84</v>
      </c>
      <c r="E269" s="42" t="s">
        <v>121</v>
      </c>
      <c r="F269" s="42"/>
      <c r="G269" s="6">
        <f>G270+G275</f>
        <v>7983098.3399999999</v>
      </c>
    </row>
    <row r="270" spans="1:7" ht="97.5" customHeight="1" thickBot="1" x14ac:dyDescent="0.3">
      <c r="A270" s="187" t="s">
        <v>317</v>
      </c>
      <c r="B270" s="195">
        <v>871</v>
      </c>
      <c r="C270" s="41" t="s">
        <v>315</v>
      </c>
      <c r="D270" s="41" t="s">
        <v>84</v>
      </c>
      <c r="E270" s="42" t="s">
        <v>316</v>
      </c>
      <c r="F270" s="42"/>
      <c r="G270" s="6">
        <f>G273+G274+G271</f>
        <v>1443815.59</v>
      </c>
    </row>
    <row r="271" spans="1:7" ht="97.5" customHeight="1" thickBot="1" x14ac:dyDescent="0.3">
      <c r="A271" s="187" t="s">
        <v>93</v>
      </c>
      <c r="B271" s="195">
        <v>871</v>
      </c>
      <c r="C271" s="41" t="s">
        <v>315</v>
      </c>
      <c r="D271" s="41" t="s">
        <v>84</v>
      </c>
      <c r="E271" s="42" t="s">
        <v>316</v>
      </c>
      <c r="F271" s="42">
        <v>100</v>
      </c>
      <c r="G271" s="6">
        <f>G272</f>
        <v>439404.26</v>
      </c>
    </row>
    <row r="272" spans="1:7" ht="36" customHeight="1" thickBot="1" x14ac:dyDescent="0.3">
      <c r="A272" s="187" t="s">
        <v>214</v>
      </c>
      <c r="B272" s="195">
        <v>871</v>
      </c>
      <c r="C272" s="41" t="s">
        <v>315</v>
      </c>
      <c r="D272" s="41" t="s">
        <v>84</v>
      </c>
      <c r="E272" s="42" t="s">
        <v>318</v>
      </c>
      <c r="F272" s="42">
        <v>110</v>
      </c>
      <c r="G272" s="6">
        <v>439404.26</v>
      </c>
    </row>
    <row r="273" spans="1:7" ht="37.5" customHeight="1" thickBot="1" x14ac:dyDescent="0.3">
      <c r="A273" s="187" t="s">
        <v>335</v>
      </c>
      <c r="B273" s="195">
        <v>871</v>
      </c>
      <c r="C273" s="41" t="s">
        <v>315</v>
      </c>
      <c r="D273" s="41" t="s">
        <v>84</v>
      </c>
      <c r="E273" s="42" t="s">
        <v>316</v>
      </c>
      <c r="F273" s="42">
        <v>830</v>
      </c>
      <c r="G273" s="6">
        <v>640058.04</v>
      </c>
    </row>
    <row r="274" spans="1:7" ht="41.25" customHeight="1" thickBot="1" x14ac:dyDescent="0.3">
      <c r="A274" s="187" t="s">
        <v>331</v>
      </c>
      <c r="B274" s="195">
        <v>871</v>
      </c>
      <c r="C274" s="41" t="s">
        <v>315</v>
      </c>
      <c r="D274" s="41" t="s">
        <v>84</v>
      </c>
      <c r="E274" s="42" t="s">
        <v>316</v>
      </c>
      <c r="F274" s="42">
        <v>850</v>
      </c>
      <c r="G274" s="6">
        <v>364353.29</v>
      </c>
    </row>
    <row r="275" spans="1:7" ht="104.25" customHeight="1" thickBot="1" x14ac:dyDescent="0.3">
      <c r="A275" s="187" t="s">
        <v>317</v>
      </c>
      <c r="B275" s="195">
        <v>871</v>
      </c>
      <c r="C275" s="41" t="s">
        <v>315</v>
      </c>
      <c r="D275" s="41" t="s">
        <v>84</v>
      </c>
      <c r="E275" s="42" t="s">
        <v>334</v>
      </c>
      <c r="F275" s="42"/>
      <c r="G275" s="6">
        <f>G276+G278</f>
        <v>6539282.75</v>
      </c>
    </row>
    <row r="276" spans="1:7" ht="118.5" customHeight="1" thickBot="1" x14ac:dyDescent="0.3">
      <c r="A276" s="187" t="s">
        <v>93</v>
      </c>
      <c r="B276" s="195">
        <v>871</v>
      </c>
      <c r="C276" s="41" t="s">
        <v>315</v>
      </c>
      <c r="D276" s="41" t="s">
        <v>84</v>
      </c>
      <c r="E276" s="42" t="s">
        <v>334</v>
      </c>
      <c r="F276" s="42">
        <v>100</v>
      </c>
      <c r="G276" s="43">
        <f>G277</f>
        <v>3927692.6</v>
      </c>
    </row>
    <row r="277" spans="1:7" ht="43.5" customHeight="1" thickBot="1" x14ac:dyDescent="0.3">
      <c r="A277" s="187" t="s">
        <v>214</v>
      </c>
      <c r="B277" s="195">
        <v>871</v>
      </c>
      <c r="C277" s="41" t="s">
        <v>315</v>
      </c>
      <c r="D277" s="41" t="s">
        <v>84</v>
      </c>
      <c r="E277" s="42" t="s">
        <v>334</v>
      </c>
      <c r="F277" s="42">
        <v>110</v>
      </c>
      <c r="G277" s="6">
        <v>3927692.6</v>
      </c>
    </row>
    <row r="278" spans="1:7" ht="41.25" customHeight="1" thickBot="1" x14ac:dyDescent="0.3">
      <c r="A278" s="187" t="s">
        <v>331</v>
      </c>
      <c r="B278" s="195">
        <v>871</v>
      </c>
      <c r="C278" s="41" t="s">
        <v>315</v>
      </c>
      <c r="D278" s="41" t="s">
        <v>84</v>
      </c>
      <c r="E278" s="42" t="s">
        <v>334</v>
      </c>
      <c r="F278" s="42">
        <v>850</v>
      </c>
      <c r="G278" s="147">
        <v>2611590.15</v>
      </c>
    </row>
    <row r="279" spans="1:7" ht="16.5" thickBot="1" x14ac:dyDescent="0.3">
      <c r="A279" s="45" t="s">
        <v>238</v>
      </c>
      <c r="B279" s="193"/>
      <c r="C279" s="34"/>
      <c r="D279" s="34"/>
      <c r="E279" s="34"/>
      <c r="F279" s="184"/>
      <c r="G279" s="185">
        <f>G20+G81+G97+G90+G137+G201+G208+G250+G257</f>
        <v>86224735.75</v>
      </c>
    </row>
    <row r="280" spans="1:7" x14ac:dyDescent="0.25">
      <c r="G280" s="183"/>
    </row>
    <row r="281" spans="1:7" x14ac:dyDescent="0.25">
      <c r="G281" s="181"/>
    </row>
    <row r="282" spans="1:7" x14ac:dyDescent="0.25">
      <c r="G282" s="181"/>
    </row>
  </sheetData>
  <mergeCells count="16">
    <mergeCell ref="G157:G158"/>
    <mergeCell ref="C2:G9"/>
    <mergeCell ref="C10:G13"/>
    <mergeCell ref="A14:G17"/>
    <mergeCell ref="A102:A103"/>
    <mergeCell ref="C102:C103"/>
    <mergeCell ref="D102:D103"/>
    <mergeCell ref="E102:E103"/>
    <mergeCell ref="F102:F103"/>
    <mergeCell ref="G102:G103"/>
    <mergeCell ref="A157:A158"/>
    <mergeCell ref="C157:C158"/>
    <mergeCell ref="D157:D158"/>
    <mergeCell ref="E157:E158"/>
    <mergeCell ref="F157:F158"/>
    <mergeCell ref="B157:B158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7"/>
  <sheetViews>
    <sheetView workbookViewId="0">
      <selection activeCell="O25" sqref="O25"/>
    </sheetView>
  </sheetViews>
  <sheetFormatPr defaultRowHeight="15" x14ac:dyDescent="0.25"/>
  <cols>
    <col min="1" max="1" width="24.5703125" style="100" customWidth="1"/>
    <col min="2" max="2" width="8.140625" style="100" customWidth="1"/>
    <col min="3" max="3" width="7.140625" style="100" customWidth="1"/>
    <col min="4" max="4" width="9.140625" style="100"/>
    <col min="5" max="5" width="12.28515625" style="100" customWidth="1"/>
    <col min="6" max="6" width="9.140625" style="100"/>
    <col min="7" max="7" width="11.42578125" style="100" customWidth="1"/>
    <col min="8" max="8" width="9.140625" style="100"/>
    <col min="9" max="9" width="4.5703125" style="100" customWidth="1"/>
    <col min="10" max="10" width="1.28515625" style="100" customWidth="1"/>
    <col min="11" max="16384" width="9.140625" style="100"/>
  </cols>
  <sheetData>
    <row r="2" spans="1:10" x14ac:dyDescent="0.25">
      <c r="A2" s="220" t="s">
        <v>362</v>
      </c>
      <c r="B2" s="220"/>
      <c r="C2" s="221"/>
      <c r="D2" s="221"/>
      <c r="E2" s="221"/>
      <c r="F2" s="221"/>
      <c r="G2" s="221"/>
      <c r="H2" s="221"/>
      <c r="I2" s="221"/>
      <c r="J2" s="221"/>
    </row>
    <row r="3" spans="1:10" x14ac:dyDescent="0.25">
      <c r="A3" s="221"/>
      <c r="B3" s="221"/>
      <c r="C3" s="221"/>
      <c r="D3" s="221"/>
      <c r="E3" s="221"/>
      <c r="F3" s="221"/>
      <c r="G3" s="221"/>
      <c r="H3" s="221"/>
      <c r="I3" s="221"/>
      <c r="J3" s="221"/>
    </row>
    <row r="4" spans="1:10" x14ac:dyDescent="0.25">
      <c r="A4" s="221"/>
      <c r="B4" s="221"/>
      <c r="C4" s="221"/>
      <c r="D4" s="221"/>
      <c r="E4" s="221"/>
      <c r="F4" s="221"/>
      <c r="G4" s="221"/>
      <c r="H4" s="221"/>
      <c r="I4" s="221"/>
      <c r="J4" s="221"/>
    </row>
    <row r="5" spans="1:10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</row>
    <row r="6" spans="1:10" x14ac:dyDescent="0.25">
      <c r="A6" s="221"/>
      <c r="B6" s="221"/>
      <c r="C6" s="221"/>
      <c r="D6" s="221"/>
      <c r="E6" s="221"/>
      <c r="F6" s="221"/>
      <c r="G6" s="221"/>
      <c r="H6" s="221"/>
      <c r="I6" s="221"/>
      <c r="J6" s="221"/>
    </row>
    <row r="7" spans="1:10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</row>
    <row r="8" spans="1:10" x14ac:dyDescent="0.25">
      <c r="A8" s="221"/>
      <c r="B8" s="221"/>
      <c r="C8" s="221"/>
      <c r="D8" s="221"/>
      <c r="E8" s="221"/>
      <c r="F8" s="221"/>
      <c r="G8" s="221"/>
      <c r="H8" s="221"/>
      <c r="I8" s="221"/>
      <c r="J8" s="221"/>
    </row>
    <row r="9" spans="1:10" x14ac:dyDescent="0.25">
      <c r="A9" s="221"/>
      <c r="B9" s="221"/>
      <c r="C9" s="221"/>
      <c r="D9" s="221"/>
      <c r="E9" s="221"/>
      <c r="F9" s="221"/>
      <c r="G9" s="221"/>
      <c r="H9" s="221"/>
      <c r="I9" s="221"/>
      <c r="J9" s="221"/>
    </row>
    <row r="10" spans="1:10" x14ac:dyDescent="0.25">
      <c r="A10" s="220" t="s">
        <v>363</v>
      </c>
      <c r="B10" s="220"/>
      <c r="C10" s="221"/>
      <c r="D10" s="221"/>
      <c r="E10" s="221"/>
      <c r="F10" s="221"/>
      <c r="G10" s="221"/>
      <c r="H10" s="221"/>
      <c r="I10" s="221"/>
      <c r="J10" s="221"/>
    </row>
    <row r="11" spans="1:10" x14ac:dyDescent="0.25">
      <c r="A11" s="221"/>
      <c r="B11" s="221"/>
      <c r="C11" s="221"/>
      <c r="D11" s="221"/>
      <c r="E11" s="221"/>
      <c r="F11" s="221"/>
      <c r="G11" s="221"/>
      <c r="H11" s="221"/>
      <c r="I11" s="221"/>
      <c r="J11" s="221"/>
    </row>
    <row r="12" spans="1:10" x14ac:dyDescent="0.25">
      <c r="A12" s="221"/>
      <c r="B12" s="221"/>
      <c r="C12" s="221"/>
      <c r="D12" s="221"/>
      <c r="E12" s="221"/>
      <c r="F12" s="221"/>
      <c r="G12" s="221"/>
      <c r="H12" s="221"/>
      <c r="I12" s="221"/>
      <c r="J12" s="221"/>
    </row>
    <row r="13" spans="1:10" x14ac:dyDescent="0.25">
      <c r="A13" s="221"/>
      <c r="B13" s="221"/>
      <c r="C13" s="221"/>
      <c r="D13" s="221"/>
      <c r="E13" s="221"/>
      <c r="F13" s="221"/>
      <c r="G13" s="221"/>
      <c r="H13" s="221"/>
      <c r="I13" s="221"/>
      <c r="J13" s="221"/>
    </row>
    <row r="14" spans="1:10" x14ac:dyDescent="0.25">
      <c r="A14" s="221"/>
      <c r="B14" s="221"/>
      <c r="C14" s="221"/>
      <c r="D14" s="221"/>
      <c r="E14" s="221"/>
      <c r="F14" s="221"/>
      <c r="G14" s="221"/>
      <c r="H14" s="221"/>
      <c r="I14" s="221"/>
      <c r="J14" s="221"/>
    </row>
    <row r="15" spans="1:10" ht="44.25" customHeight="1" x14ac:dyDescent="0.25">
      <c r="A15" s="221"/>
      <c r="B15" s="221"/>
      <c r="C15" s="221"/>
      <c r="D15" s="221"/>
      <c r="E15" s="221"/>
      <c r="F15" s="221"/>
      <c r="G15" s="221"/>
      <c r="H15" s="221"/>
      <c r="I15" s="221"/>
      <c r="J15" s="221"/>
    </row>
    <row r="16" spans="1:10" ht="15.75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</row>
    <row r="17" spans="1:10" x14ac:dyDescent="0.25">
      <c r="A17" s="228" t="s">
        <v>312</v>
      </c>
      <c r="B17" s="228"/>
      <c r="C17" s="228"/>
      <c r="D17" s="228"/>
      <c r="E17" s="228"/>
      <c r="F17" s="228"/>
      <c r="G17" s="228"/>
      <c r="H17" s="228"/>
      <c r="I17" s="228"/>
      <c r="J17" s="228"/>
    </row>
    <row r="18" spans="1:10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</row>
    <row r="19" spans="1:10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</row>
    <row r="20" spans="1:10" ht="16.5" thickBot="1" x14ac:dyDescent="0.3">
      <c r="A20" s="55"/>
      <c r="B20" s="154"/>
      <c r="C20" s="101"/>
      <c r="D20" s="101"/>
      <c r="E20" s="101"/>
      <c r="F20" s="101"/>
      <c r="G20" s="101"/>
      <c r="H20" s="246"/>
      <c r="I20" s="246"/>
      <c r="J20" s="101"/>
    </row>
    <row r="21" spans="1:10" ht="57.75" thickBot="1" x14ac:dyDescent="0.3">
      <c r="A21" s="155" t="s">
        <v>78</v>
      </c>
      <c r="B21" s="156"/>
      <c r="C21" s="30" t="s">
        <v>79</v>
      </c>
      <c r="D21" s="30" t="s">
        <v>80</v>
      </c>
      <c r="E21" s="30" t="s">
        <v>81</v>
      </c>
      <c r="F21" s="57" t="s">
        <v>82</v>
      </c>
      <c r="G21" s="58" t="s">
        <v>3</v>
      </c>
      <c r="H21" s="247" t="s">
        <v>4</v>
      </c>
      <c r="I21" s="248"/>
      <c r="J21" s="101"/>
    </row>
    <row r="22" spans="1:10" ht="33.75" customHeight="1" thickBot="1" x14ac:dyDescent="0.3">
      <c r="A22" s="32" t="s">
        <v>83</v>
      </c>
      <c r="B22" s="34">
        <v>871</v>
      </c>
      <c r="C22" s="33" t="s">
        <v>84</v>
      </c>
      <c r="D22" s="33"/>
      <c r="E22" s="34"/>
      <c r="F22" s="34"/>
      <c r="G22" s="59">
        <f>G23+G54+G61+G65+G68</f>
        <v>10211924.65</v>
      </c>
      <c r="H22" s="249">
        <f>H23+H54+H61+H65</f>
        <v>9491758.209999999</v>
      </c>
      <c r="I22" s="250"/>
      <c r="J22" s="101"/>
    </row>
    <row r="23" spans="1:10" ht="159" customHeight="1" thickBot="1" x14ac:dyDescent="0.3">
      <c r="A23" s="95" t="s">
        <v>241</v>
      </c>
      <c r="B23" s="42">
        <v>871</v>
      </c>
      <c r="C23" s="41" t="s">
        <v>84</v>
      </c>
      <c r="D23" s="41" t="s">
        <v>86</v>
      </c>
      <c r="E23" s="37"/>
      <c r="F23" s="42"/>
      <c r="G23" s="60">
        <f>G24+G40</f>
        <v>10032262.380000001</v>
      </c>
      <c r="H23" s="242">
        <v>9312095.9399999995</v>
      </c>
      <c r="I23" s="243"/>
      <c r="J23" s="101"/>
    </row>
    <row r="24" spans="1:10" ht="94.5" customHeight="1" thickBot="1" x14ac:dyDescent="0.3">
      <c r="A24" s="95" t="s">
        <v>87</v>
      </c>
      <c r="B24" s="42">
        <v>871</v>
      </c>
      <c r="C24" s="41" t="s">
        <v>84</v>
      </c>
      <c r="D24" s="41" t="s">
        <v>86</v>
      </c>
      <c r="E24" s="42" t="s">
        <v>88</v>
      </c>
      <c r="F24" s="42"/>
      <c r="G24" s="60">
        <f>G25+G29</f>
        <v>9748262.3800000008</v>
      </c>
      <c r="H24" s="242">
        <v>9028095.9399999995</v>
      </c>
      <c r="I24" s="243"/>
      <c r="J24" s="101"/>
    </row>
    <row r="25" spans="1:10" ht="17.25" customHeight="1" thickBot="1" x14ac:dyDescent="0.3">
      <c r="A25" s="95" t="s">
        <v>89</v>
      </c>
      <c r="B25" s="42">
        <v>871</v>
      </c>
      <c r="C25" s="41" t="s">
        <v>84</v>
      </c>
      <c r="D25" s="41" t="s">
        <v>86</v>
      </c>
      <c r="E25" s="42" t="s">
        <v>90</v>
      </c>
      <c r="F25" s="42"/>
      <c r="G25" s="60">
        <f t="shared" ref="G25:H27" si="0">G26</f>
        <v>1170314.75</v>
      </c>
      <c r="H25" s="242">
        <f t="shared" si="0"/>
        <v>1217589.45</v>
      </c>
      <c r="I25" s="244"/>
      <c r="J25" s="101"/>
    </row>
    <row r="26" spans="1:10" ht="111" thickBot="1" x14ac:dyDescent="0.3">
      <c r="A26" s="95" t="s">
        <v>91</v>
      </c>
      <c r="B26" s="42">
        <v>871</v>
      </c>
      <c r="C26" s="41" t="s">
        <v>84</v>
      </c>
      <c r="D26" s="41" t="s">
        <v>86</v>
      </c>
      <c r="E26" s="42" t="s">
        <v>92</v>
      </c>
      <c r="F26" s="42"/>
      <c r="G26" s="60">
        <f t="shared" si="0"/>
        <v>1170314.75</v>
      </c>
      <c r="H26" s="242">
        <f t="shared" si="0"/>
        <v>1217589.45</v>
      </c>
      <c r="I26" s="244"/>
      <c r="J26" s="101"/>
    </row>
    <row r="27" spans="1:10" ht="189.75" thickBot="1" x14ac:dyDescent="0.3">
      <c r="A27" s="95" t="s">
        <v>93</v>
      </c>
      <c r="B27" s="42">
        <v>871</v>
      </c>
      <c r="C27" s="41" t="s">
        <v>84</v>
      </c>
      <c r="D27" s="41" t="s">
        <v>86</v>
      </c>
      <c r="E27" s="42" t="s">
        <v>92</v>
      </c>
      <c r="F27" s="42">
        <v>100</v>
      </c>
      <c r="G27" s="60">
        <f t="shared" si="0"/>
        <v>1170314.75</v>
      </c>
      <c r="H27" s="242">
        <f t="shared" si="0"/>
        <v>1217589.45</v>
      </c>
      <c r="I27" s="244"/>
      <c r="J27" s="101"/>
    </row>
    <row r="28" spans="1:10" ht="79.5" thickBot="1" x14ac:dyDescent="0.3">
      <c r="A28" s="95" t="s">
        <v>94</v>
      </c>
      <c r="B28" s="42">
        <v>871</v>
      </c>
      <c r="C28" s="41" t="s">
        <v>84</v>
      </c>
      <c r="D28" s="41" t="s">
        <v>86</v>
      </c>
      <c r="E28" s="42" t="s">
        <v>92</v>
      </c>
      <c r="F28" s="42">
        <v>120</v>
      </c>
      <c r="G28" s="60">
        <v>1170314.75</v>
      </c>
      <c r="H28" s="242">
        <v>1217589.45</v>
      </c>
      <c r="I28" s="244"/>
      <c r="J28" s="101"/>
    </row>
    <row r="29" spans="1:10" ht="63.75" thickBot="1" x14ac:dyDescent="0.3">
      <c r="A29" s="95" t="s">
        <v>95</v>
      </c>
      <c r="B29" s="42">
        <v>871</v>
      </c>
      <c r="C29" s="41" t="s">
        <v>84</v>
      </c>
      <c r="D29" s="41" t="s">
        <v>86</v>
      </c>
      <c r="E29" s="42" t="s">
        <v>96</v>
      </c>
      <c r="F29" s="42"/>
      <c r="G29" s="60">
        <v>8577947.6300000008</v>
      </c>
      <c r="H29" s="245" t="s">
        <v>242</v>
      </c>
      <c r="I29" s="243"/>
      <c r="J29" s="101"/>
    </row>
    <row r="30" spans="1:10" ht="95.25" thickBot="1" x14ac:dyDescent="0.3">
      <c r="A30" s="95" t="s">
        <v>97</v>
      </c>
      <c r="B30" s="42">
        <v>871</v>
      </c>
      <c r="C30" s="41" t="s">
        <v>84</v>
      </c>
      <c r="D30" s="41" t="s">
        <v>86</v>
      </c>
      <c r="E30" s="42" t="s">
        <v>98</v>
      </c>
      <c r="F30" s="42"/>
      <c r="G30" s="60">
        <f>G31</f>
        <v>7325268.7599999998</v>
      </c>
      <c r="H30" s="242">
        <f>H31</f>
        <v>7325268.7599999998</v>
      </c>
      <c r="I30" s="244"/>
      <c r="J30" s="101"/>
    </row>
    <row r="31" spans="1:10" ht="189.75" thickBot="1" x14ac:dyDescent="0.3">
      <c r="A31" s="95" t="s">
        <v>93</v>
      </c>
      <c r="B31" s="42">
        <v>871</v>
      </c>
      <c r="C31" s="41" t="s">
        <v>84</v>
      </c>
      <c r="D31" s="41" t="s">
        <v>86</v>
      </c>
      <c r="E31" s="42" t="s">
        <v>98</v>
      </c>
      <c r="F31" s="42">
        <v>100</v>
      </c>
      <c r="G31" s="61">
        <f>G32</f>
        <v>7325268.7599999998</v>
      </c>
      <c r="H31" s="266">
        <f>H32</f>
        <v>7325268.7599999998</v>
      </c>
      <c r="I31" s="267"/>
      <c r="J31" s="101"/>
    </row>
    <row r="32" spans="1:10" ht="80.25" customHeight="1" thickBot="1" x14ac:dyDescent="0.3">
      <c r="A32" s="95" t="s">
        <v>94</v>
      </c>
      <c r="B32" s="42">
        <v>871</v>
      </c>
      <c r="C32" s="41" t="s">
        <v>84</v>
      </c>
      <c r="D32" s="41" t="s">
        <v>86</v>
      </c>
      <c r="E32" s="42" t="s">
        <v>98</v>
      </c>
      <c r="F32" s="42">
        <v>120</v>
      </c>
      <c r="G32" s="61">
        <v>7325268.7599999998</v>
      </c>
      <c r="H32" s="266">
        <v>7325268.7599999998</v>
      </c>
      <c r="I32" s="267"/>
      <c r="J32" s="101"/>
    </row>
    <row r="33" spans="1:10" ht="97.5" customHeight="1" thickBot="1" x14ac:dyDescent="0.3">
      <c r="A33" s="95" t="s">
        <v>243</v>
      </c>
      <c r="B33" s="42">
        <v>871</v>
      </c>
      <c r="C33" s="41" t="s">
        <v>84</v>
      </c>
      <c r="D33" s="41" t="s">
        <v>86</v>
      </c>
      <c r="E33" s="42" t="s">
        <v>100</v>
      </c>
      <c r="F33" s="42"/>
      <c r="G33" s="62" t="str">
        <f>G34</f>
        <v>1 252 678,87</v>
      </c>
      <c r="H33" s="268">
        <f>H34</f>
        <v>485237.73</v>
      </c>
      <c r="I33" s="269"/>
      <c r="J33" s="101"/>
    </row>
    <row r="34" spans="1:10" x14ac:dyDescent="0.25">
      <c r="A34" s="258" t="s">
        <v>101</v>
      </c>
      <c r="B34" s="262">
        <v>871</v>
      </c>
      <c r="C34" s="260" t="s">
        <v>84</v>
      </c>
      <c r="D34" s="260" t="s">
        <v>86</v>
      </c>
      <c r="E34" s="262" t="s">
        <v>100</v>
      </c>
      <c r="F34" s="262">
        <v>200</v>
      </c>
      <c r="G34" s="264" t="str">
        <f>G37</f>
        <v>1 252 678,87</v>
      </c>
      <c r="H34" s="252">
        <f>H37</f>
        <v>485237.73</v>
      </c>
      <c r="I34" s="253"/>
      <c r="J34" s="251"/>
    </row>
    <row r="35" spans="1:10" x14ac:dyDescent="0.25">
      <c r="A35" s="259"/>
      <c r="B35" s="263"/>
      <c r="C35" s="261"/>
      <c r="D35" s="261"/>
      <c r="E35" s="263"/>
      <c r="F35" s="263"/>
      <c r="G35" s="265"/>
      <c r="H35" s="254"/>
      <c r="I35" s="255"/>
      <c r="J35" s="251"/>
    </row>
    <row r="36" spans="1:10" ht="15.75" thickBot="1" x14ac:dyDescent="0.3">
      <c r="A36" s="270"/>
      <c r="B36" s="272"/>
      <c r="C36" s="271"/>
      <c r="D36" s="271"/>
      <c r="E36" s="272"/>
      <c r="F36" s="272"/>
      <c r="G36" s="273"/>
      <c r="H36" s="256"/>
      <c r="I36" s="257"/>
      <c r="J36" s="251"/>
    </row>
    <row r="37" spans="1:10" x14ac:dyDescent="0.25">
      <c r="A37" s="258" t="s">
        <v>102</v>
      </c>
      <c r="B37" s="262">
        <v>871</v>
      </c>
      <c r="C37" s="260" t="s">
        <v>84</v>
      </c>
      <c r="D37" s="260" t="s">
        <v>86</v>
      </c>
      <c r="E37" s="262" t="s">
        <v>100</v>
      </c>
      <c r="F37" s="262">
        <v>240</v>
      </c>
      <c r="G37" s="264" t="s">
        <v>244</v>
      </c>
      <c r="H37" s="252">
        <v>485237.73</v>
      </c>
      <c r="I37" s="253"/>
      <c r="J37" s="251"/>
    </row>
    <row r="38" spans="1:10" x14ac:dyDescent="0.25">
      <c r="A38" s="259"/>
      <c r="B38" s="263"/>
      <c r="C38" s="261"/>
      <c r="D38" s="261"/>
      <c r="E38" s="263"/>
      <c r="F38" s="263"/>
      <c r="G38" s="265"/>
      <c r="H38" s="254"/>
      <c r="I38" s="255"/>
      <c r="J38" s="251"/>
    </row>
    <row r="39" spans="1:10" ht="15.75" thickBot="1" x14ac:dyDescent="0.3">
      <c r="A39" s="259"/>
      <c r="B39" s="272"/>
      <c r="C39" s="261"/>
      <c r="D39" s="261"/>
      <c r="E39" s="263"/>
      <c r="F39" s="263"/>
      <c r="G39" s="265"/>
      <c r="H39" s="274"/>
      <c r="I39" s="275"/>
      <c r="J39" s="251"/>
    </row>
    <row r="40" spans="1:10" ht="32.25" thickBot="1" x14ac:dyDescent="0.3">
      <c r="A40" s="73" t="s">
        <v>103</v>
      </c>
      <c r="B40" s="42">
        <v>871</v>
      </c>
      <c r="C40" s="63" t="s">
        <v>84</v>
      </c>
      <c r="D40" s="63" t="s">
        <v>86</v>
      </c>
      <c r="E40" s="64" t="s">
        <v>104</v>
      </c>
      <c r="F40" s="64"/>
      <c r="G40" s="65">
        <f>G41</f>
        <v>284000</v>
      </c>
      <c r="H40" s="276">
        <f>H41</f>
        <v>284000</v>
      </c>
      <c r="I40" s="277"/>
      <c r="J40" s="101"/>
    </row>
    <row r="41" spans="1:10" ht="63.75" thickBot="1" x14ac:dyDescent="0.3">
      <c r="A41" s="12" t="s">
        <v>105</v>
      </c>
      <c r="B41" s="42">
        <v>871</v>
      </c>
      <c r="C41" s="41" t="s">
        <v>84</v>
      </c>
      <c r="D41" s="41" t="s">
        <v>86</v>
      </c>
      <c r="E41" s="42" t="s">
        <v>121</v>
      </c>
      <c r="F41" s="42"/>
      <c r="G41" s="61">
        <f>G42+G45+G48+G51</f>
        <v>284000</v>
      </c>
      <c r="H41" s="278">
        <f>H42+H45+H48+H51</f>
        <v>284000</v>
      </c>
      <c r="I41" s="279"/>
      <c r="J41" s="101"/>
    </row>
    <row r="42" spans="1:10" ht="126.75" thickBot="1" x14ac:dyDescent="0.3">
      <c r="A42" s="95" t="s">
        <v>107</v>
      </c>
      <c r="B42" s="42">
        <v>871</v>
      </c>
      <c r="C42" s="41" t="s">
        <v>84</v>
      </c>
      <c r="D42" s="41" t="s">
        <v>86</v>
      </c>
      <c r="E42" s="42" t="s">
        <v>108</v>
      </c>
      <c r="F42" s="42"/>
      <c r="G42" s="61">
        <f>G43</f>
        <v>62400</v>
      </c>
      <c r="H42" s="266">
        <f>H43</f>
        <v>62400</v>
      </c>
      <c r="I42" s="267"/>
      <c r="J42" s="101"/>
    </row>
    <row r="43" spans="1:10" ht="32.25" thickBot="1" x14ac:dyDescent="0.3">
      <c r="A43" s="12" t="s">
        <v>109</v>
      </c>
      <c r="B43" s="42">
        <v>871</v>
      </c>
      <c r="C43" s="41" t="s">
        <v>84</v>
      </c>
      <c r="D43" s="41" t="s">
        <v>86</v>
      </c>
      <c r="E43" s="42" t="s">
        <v>108</v>
      </c>
      <c r="F43" s="42">
        <v>500</v>
      </c>
      <c r="G43" s="61">
        <f>G44</f>
        <v>62400</v>
      </c>
      <c r="H43" s="266">
        <f>H44</f>
        <v>62400</v>
      </c>
      <c r="I43" s="267"/>
      <c r="J43" s="101"/>
    </row>
    <row r="44" spans="1:10" ht="32.25" thickBot="1" x14ac:dyDescent="0.3">
      <c r="A44" s="95" t="s">
        <v>110</v>
      </c>
      <c r="B44" s="42">
        <v>871</v>
      </c>
      <c r="C44" s="41" t="s">
        <v>84</v>
      </c>
      <c r="D44" s="41" t="s">
        <v>86</v>
      </c>
      <c r="E44" s="42" t="s">
        <v>108</v>
      </c>
      <c r="F44" s="42">
        <v>540</v>
      </c>
      <c r="G44" s="61">
        <v>62400</v>
      </c>
      <c r="H44" s="266">
        <v>62400</v>
      </c>
      <c r="I44" s="267"/>
      <c r="J44" s="101"/>
    </row>
    <row r="45" spans="1:10" ht="48" thickBot="1" x14ac:dyDescent="0.3">
      <c r="A45" s="12" t="s">
        <v>245</v>
      </c>
      <c r="B45" s="42">
        <v>871</v>
      </c>
      <c r="C45" s="41" t="s">
        <v>84</v>
      </c>
      <c r="D45" s="41" t="s">
        <v>86</v>
      </c>
      <c r="E45" s="42" t="s">
        <v>112</v>
      </c>
      <c r="F45" s="42"/>
      <c r="G45" s="61">
        <f>G46</f>
        <v>62400</v>
      </c>
      <c r="H45" s="266">
        <f>H46</f>
        <v>62400</v>
      </c>
      <c r="I45" s="267"/>
      <c r="J45" s="101"/>
    </row>
    <row r="46" spans="1:10" ht="32.25" thickBot="1" x14ac:dyDescent="0.3">
      <c r="A46" s="95" t="s">
        <v>109</v>
      </c>
      <c r="B46" s="42">
        <v>871</v>
      </c>
      <c r="C46" s="41" t="s">
        <v>84</v>
      </c>
      <c r="D46" s="41" t="s">
        <v>246</v>
      </c>
      <c r="E46" s="42" t="s">
        <v>112</v>
      </c>
      <c r="F46" s="42">
        <v>500</v>
      </c>
      <c r="G46" s="61">
        <f>G47</f>
        <v>62400</v>
      </c>
      <c r="H46" s="266">
        <f>H47</f>
        <v>62400</v>
      </c>
      <c r="I46" s="267"/>
      <c r="J46" s="101"/>
    </row>
    <row r="47" spans="1:10" ht="32.25" thickBot="1" x14ac:dyDescent="0.3">
      <c r="A47" s="12" t="s">
        <v>110</v>
      </c>
      <c r="B47" s="42">
        <v>871</v>
      </c>
      <c r="C47" s="47" t="s">
        <v>84</v>
      </c>
      <c r="D47" s="41" t="s">
        <v>86</v>
      </c>
      <c r="E47" s="42" t="s">
        <v>112</v>
      </c>
      <c r="F47" s="42">
        <v>540</v>
      </c>
      <c r="G47" s="61">
        <v>62400</v>
      </c>
      <c r="H47" s="266">
        <v>62400</v>
      </c>
      <c r="I47" s="267"/>
      <c r="J47" s="101"/>
    </row>
    <row r="48" spans="1:10" ht="48" thickBot="1" x14ac:dyDescent="0.3">
      <c r="A48" s="53" t="s">
        <v>113</v>
      </c>
      <c r="B48" s="42">
        <v>871</v>
      </c>
      <c r="C48" s="47" t="s">
        <v>84</v>
      </c>
      <c r="D48" s="47" t="s">
        <v>86</v>
      </c>
      <c r="E48" s="48" t="s">
        <v>114</v>
      </c>
      <c r="F48" s="48"/>
      <c r="G48" s="66">
        <f>G49</f>
        <v>58700</v>
      </c>
      <c r="H48" s="266">
        <f>H49</f>
        <v>58700</v>
      </c>
      <c r="I48" s="267"/>
      <c r="J48" s="101"/>
    </row>
    <row r="49" spans="1:10" ht="32.25" thickBot="1" x14ac:dyDescent="0.3">
      <c r="A49" s="12" t="s">
        <v>109</v>
      </c>
      <c r="B49" s="42">
        <v>871</v>
      </c>
      <c r="C49" s="41" t="s">
        <v>84</v>
      </c>
      <c r="D49" s="41" t="s">
        <v>86</v>
      </c>
      <c r="E49" s="42" t="s">
        <v>114</v>
      </c>
      <c r="F49" s="42">
        <v>500</v>
      </c>
      <c r="G49" s="61">
        <f>G50</f>
        <v>58700</v>
      </c>
      <c r="H49" s="266">
        <f>H50</f>
        <v>58700</v>
      </c>
      <c r="I49" s="267"/>
      <c r="J49" s="101"/>
    </row>
    <row r="50" spans="1:10" ht="32.25" thickBot="1" x14ac:dyDescent="0.3">
      <c r="A50" s="95" t="s">
        <v>110</v>
      </c>
      <c r="B50" s="42">
        <v>871</v>
      </c>
      <c r="C50" s="41" t="s">
        <v>84</v>
      </c>
      <c r="D50" s="41" t="s">
        <v>86</v>
      </c>
      <c r="E50" s="42" t="s">
        <v>114</v>
      </c>
      <c r="F50" s="42">
        <v>540</v>
      </c>
      <c r="G50" s="61">
        <v>58700</v>
      </c>
      <c r="H50" s="266">
        <v>58700</v>
      </c>
      <c r="I50" s="267"/>
      <c r="J50" s="101"/>
    </row>
    <row r="51" spans="1:10" ht="63.75" thickBot="1" x14ac:dyDescent="0.3">
      <c r="A51" s="12" t="s">
        <v>115</v>
      </c>
      <c r="B51" s="42">
        <v>871</v>
      </c>
      <c r="C51" s="41" t="s">
        <v>84</v>
      </c>
      <c r="D51" s="41" t="s">
        <v>86</v>
      </c>
      <c r="E51" s="42" t="s">
        <v>116</v>
      </c>
      <c r="F51" s="42"/>
      <c r="G51" s="61">
        <f>G52</f>
        <v>100500</v>
      </c>
      <c r="H51" s="266">
        <f>H52</f>
        <v>100500</v>
      </c>
      <c r="I51" s="267"/>
      <c r="J51" s="101"/>
    </row>
    <row r="52" spans="1:10" ht="32.25" thickBot="1" x14ac:dyDescent="0.3">
      <c r="A52" s="95" t="s">
        <v>109</v>
      </c>
      <c r="B52" s="42">
        <v>871</v>
      </c>
      <c r="C52" s="41" t="s">
        <v>84</v>
      </c>
      <c r="D52" s="41" t="s">
        <v>86</v>
      </c>
      <c r="E52" s="42" t="s">
        <v>116</v>
      </c>
      <c r="F52" s="42">
        <v>500</v>
      </c>
      <c r="G52" s="61">
        <f>G53</f>
        <v>100500</v>
      </c>
      <c r="H52" s="266">
        <f>H53</f>
        <v>100500</v>
      </c>
      <c r="I52" s="267"/>
      <c r="J52" s="101"/>
    </row>
    <row r="53" spans="1:10" ht="32.25" thickBot="1" x14ac:dyDescent="0.3">
      <c r="A53" s="12" t="s">
        <v>110</v>
      </c>
      <c r="B53" s="42">
        <v>871</v>
      </c>
      <c r="C53" s="41" t="s">
        <v>84</v>
      </c>
      <c r="D53" s="41" t="s">
        <v>86</v>
      </c>
      <c r="E53" s="42" t="s">
        <v>116</v>
      </c>
      <c r="F53" s="42">
        <v>540</v>
      </c>
      <c r="G53" s="61">
        <v>100500</v>
      </c>
      <c r="H53" s="266">
        <v>100500</v>
      </c>
      <c r="I53" s="267"/>
      <c r="J53" s="101"/>
    </row>
    <row r="54" spans="1:10" ht="114.75" customHeight="1" thickBot="1" x14ac:dyDescent="0.3">
      <c r="A54" s="95" t="s">
        <v>247</v>
      </c>
      <c r="B54" s="42">
        <v>871</v>
      </c>
      <c r="C54" s="41" t="s">
        <v>84</v>
      </c>
      <c r="D54" s="41" t="s">
        <v>118</v>
      </c>
      <c r="E54" s="37"/>
      <c r="F54" s="42"/>
      <c r="G54" s="67">
        <f>G55</f>
        <v>99662.27</v>
      </c>
      <c r="H54" s="280">
        <f>H55</f>
        <v>99662.27</v>
      </c>
      <c r="I54" s="243"/>
      <c r="J54" s="101"/>
    </row>
    <row r="55" spans="1:10" ht="32.25" thickBot="1" x14ac:dyDescent="0.3">
      <c r="A55" s="12" t="s">
        <v>119</v>
      </c>
      <c r="B55" s="42">
        <v>871</v>
      </c>
      <c r="C55" s="41" t="s">
        <v>84</v>
      </c>
      <c r="D55" s="41" t="s">
        <v>118</v>
      </c>
      <c r="E55" s="42" t="s">
        <v>104</v>
      </c>
      <c r="F55" s="42"/>
      <c r="G55" s="67">
        <f>G56</f>
        <v>99662.27</v>
      </c>
      <c r="H55" s="280">
        <f>H56</f>
        <v>99662.27</v>
      </c>
      <c r="I55" s="243"/>
      <c r="J55" s="101"/>
    </row>
    <row r="56" spans="1:10" ht="63.75" thickBot="1" x14ac:dyDescent="0.3">
      <c r="A56" s="95" t="s">
        <v>105</v>
      </c>
      <c r="B56" s="42">
        <v>871</v>
      </c>
      <c r="C56" s="41" t="s">
        <v>84</v>
      </c>
      <c r="D56" s="41" t="s">
        <v>118</v>
      </c>
      <c r="E56" s="42" t="s">
        <v>121</v>
      </c>
      <c r="F56" s="42"/>
      <c r="G56" s="67">
        <v>99662.27</v>
      </c>
      <c r="H56" s="280">
        <v>99662.27</v>
      </c>
      <c r="I56" s="281"/>
      <c r="J56" s="101"/>
    </row>
    <row r="57" spans="1:10" ht="32.25" thickBot="1" x14ac:dyDescent="0.3">
      <c r="A57" s="12" t="s">
        <v>109</v>
      </c>
      <c r="B57" s="42">
        <v>871</v>
      </c>
      <c r="C57" s="41" t="s">
        <v>84</v>
      </c>
      <c r="D57" s="41" t="s">
        <v>118</v>
      </c>
      <c r="E57" s="42" t="s">
        <v>122</v>
      </c>
      <c r="F57" s="42">
        <v>500</v>
      </c>
      <c r="G57" s="68">
        <f>G58</f>
        <v>62541</v>
      </c>
      <c r="H57" s="242">
        <f>H58</f>
        <v>62541</v>
      </c>
      <c r="I57" s="244"/>
      <c r="J57" s="101"/>
    </row>
    <row r="58" spans="1:10" ht="48" thickBot="1" x14ac:dyDescent="0.3">
      <c r="A58" s="95" t="s">
        <v>125</v>
      </c>
      <c r="B58" s="42">
        <v>871</v>
      </c>
      <c r="C58" s="41" t="s">
        <v>84</v>
      </c>
      <c r="D58" s="41" t="s">
        <v>118</v>
      </c>
      <c r="E58" s="42" t="s">
        <v>122</v>
      </c>
      <c r="F58" s="42">
        <v>540</v>
      </c>
      <c r="G58" s="68">
        <v>62541</v>
      </c>
      <c r="H58" s="242">
        <v>62541</v>
      </c>
      <c r="I58" s="244"/>
      <c r="J58" s="101"/>
    </row>
    <row r="59" spans="1:10" ht="32.25" thickBot="1" x14ac:dyDescent="0.3">
      <c r="A59" s="12" t="s">
        <v>109</v>
      </c>
      <c r="B59" s="42">
        <v>871</v>
      </c>
      <c r="C59" s="41" t="s">
        <v>84</v>
      </c>
      <c r="D59" s="41" t="s">
        <v>118</v>
      </c>
      <c r="E59" s="42" t="s">
        <v>248</v>
      </c>
      <c r="F59" s="42">
        <v>500</v>
      </c>
      <c r="G59" s="69" t="str">
        <f>G60</f>
        <v>37 121,27</v>
      </c>
      <c r="H59" s="245" t="str">
        <f>H60</f>
        <v>37 121,27</v>
      </c>
      <c r="I59" s="243"/>
      <c r="J59" s="101"/>
    </row>
    <row r="60" spans="1:10" ht="48" thickBot="1" x14ac:dyDescent="0.3">
      <c r="A60" s="95" t="s">
        <v>125</v>
      </c>
      <c r="B60" s="42">
        <v>871</v>
      </c>
      <c r="C60" s="41" t="s">
        <v>84</v>
      </c>
      <c r="D60" s="41" t="s">
        <v>118</v>
      </c>
      <c r="E60" s="42" t="s">
        <v>248</v>
      </c>
      <c r="F60" s="42">
        <v>540</v>
      </c>
      <c r="G60" s="69" t="s">
        <v>249</v>
      </c>
      <c r="H60" s="245" t="s">
        <v>249</v>
      </c>
      <c r="I60" s="243"/>
      <c r="J60" s="101"/>
    </row>
    <row r="61" spans="1:10" ht="16.5" thickBot="1" x14ac:dyDescent="0.3">
      <c r="A61" s="12" t="s">
        <v>126</v>
      </c>
      <c r="B61" s="42">
        <v>871</v>
      </c>
      <c r="C61" s="41" t="s">
        <v>84</v>
      </c>
      <c r="D61" s="41">
        <v>11</v>
      </c>
      <c r="E61" s="42"/>
      <c r="F61" s="42"/>
      <c r="G61" s="60">
        <f t="shared" ref="G61:H63" si="1">G62</f>
        <v>20000</v>
      </c>
      <c r="H61" s="242">
        <f t="shared" si="1"/>
        <v>20000</v>
      </c>
      <c r="I61" s="244"/>
      <c r="J61" s="101"/>
    </row>
    <row r="62" spans="1:10" ht="32.25" thickBot="1" x14ac:dyDescent="0.3">
      <c r="A62" s="95" t="s">
        <v>127</v>
      </c>
      <c r="B62" s="42">
        <v>871</v>
      </c>
      <c r="C62" s="41" t="s">
        <v>84</v>
      </c>
      <c r="D62" s="41">
        <v>11</v>
      </c>
      <c r="E62" s="42" t="s">
        <v>128</v>
      </c>
      <c r="F62" s="42"/>
      <c r="G62" s="60">
        <f t="shared" si="1"/>
        <v>20000</v>
      </c>
      <c r="H62" s="242">
        <f t="shared" si="1"/>
        <v>20000</v>
      </c>
      <c r="I62" s="244"/>
      <c r="J62" s="101"/>
    </row>
    <row r="63" spans="1:10" ht="32.25" thickBot="1" x14ac:dyDescent="0.3">
      <c r="A63" s="12" t="s">
        <v>129</v>
      </c>
      <c r="B63" s="42">
        <v>871</v>
      </c>
      <c r="C63" s="41" t="s">
        <v>84</v>
      </c>
      <c r="D63" s="41">
        <v>11</v>
      </c>
      <c r="E63" s="42" t="s">
        <v>130</v>
      </c>
      <c r="F63" s="42">
        <v>800</v>
      </c>
      <c r="G63" s="60">
        <f t="shared" si="1"/>
        <v>20000</v>
      </c>
      <c r="H63" s="242">
        <f t="shared" si="1"/>
        <v>20000</v>
      </c>
      <c r="I63" s="244"/>
      <c r="J63" s="101"/>
    </row>
    <row r="64" spans="1:10" ht="21.75" customHeight="1" thickBot="1" x14ac:dyDescent="0.3">
      <c r="A64" s="95" t="s">
        <v>131</v>
      </c>
      <c r="B64" s="42">
        <v>871</v>
      </c>
      <c r="C64" s="41" t="s">
        <v>84</v>
      </c>
      <c r="D64" s="41">
        <v>11</v>
      </c>
      <c r="E64" s="42" t="s">
        <v>130</v>
      </c>
      <c r="F64" s="42">
        <v>870</v>
      </c>
      <c r="G64" s="60">
        <v>20000</v>
      </c>
      <c r="H64" s="242">
        <v>20000</v>
      </c>
      <c r="I64" s="244"/>
      <c r="J64" s="101"/>
    </row>
    <row r="65" spans="1:10" ht="48" thickBot="1" x14ac:dyDescent="0.3">
      <c r="A65" s="12" t="s">
        <v>132</v>
      </c>
      <c r="B65" s="42">
        <v>871</v>
      </c>
      <c r="C65" s="41" t="s">
        <v>84</v>
      </c>
      <c r="D65" s="41">
        <v>13</v>
      </c>
      <c r="E65" s="42"/>
      <c r="F65" s="42"/>
      <c r="G65" s="60">
        <f>G66</f>
        <v>60000</v>
      </c>
      <c r="H65" s="242">
        <f>H66</f>
        <v>60000</v>
      </c>
      <c r="I65" s="244"/>
      <c r="J65" s="101"/>
    </row>
    <row r="66" spans="1:10" ht="32.25" thickBot="1" x14ac:dyDescent="0.3">
      <c r="A66" s="95" t="s">
        <v>103</v>
      </c>
      <c r="B66" s="42">
        <v>871</v>
      </c>
      <c r="C66" s="41" t="s">
        <v>84</v>
      </c>
      <c r="D66" s="41">
        <v>13</v>
      </c>
      <c r="E66" s="42" t="s">
        <v>104</v>
      </c>
      <c r="F66" s="42"/>
      <c r="G66" s="61">
        <f>G67</f>
        <v>60000</v>
      </c>
      <c r="H66" s="266">
        <f>H67</f>
        <v>60000</v>
      </c>
      <c r="I66" s="267"/>
      <c r="J66" s="101"/>
    </row>
    <row r="67" spans="1:10" ht="63.75" thickBot="1" x14ac:dyDescent="0.3">
      <c r="A67" s="12" t="s">
        <v>105</v>
      </c>
      <c r="B67" s="42">
        <v>871</v>
      </c>
      <c r="C67" s="41" t="s">
        <v>84</v>
      </c>
      <c r="D67" s="41">
        <v>13</v>
      </c>
      <c r="E67" s="42" t="s">
        <v>121</v>
      </c>
      <c r="F67" s="42"/>
      <c r="G67" s="61">
        <f>G68+G72</f>
        <v>60000</v>
      </c>
      <c r="H67" s="266">
        <f>H68+H72</f>
        <v>60000</v>
      </c>
      <c r="I67" s="267"/>
      <c r="J67" s="101"/>
    </row>
    <row r="68" spans="1:10" ht="16.5" thickBot="1" x14ac:dyDescent="0.3">
      <c r="A68" s="95" t="s">
        <v>135</v>
      </c>
      <c r="B68" s="42">
        <v>871</v>
      </c>
      <c r="C68" s="41" t="s">
        <v>84</v>
      </c>
      <c r="D68" s="41">
        <v>13</v>
      </c>
      <c r="E68" s="42" t="s">
        <v>136</v>
      </c>
      <c r="F68" s="42"/>
      <c r="G68" s="62">
        <f>G69</f>
        <v>0</v>
      </c>
      <c r="H68" s="268">
        <f>H69</f>
        <v>0</v>
      </c>
      <c r="I68" s="269"/>
      <c r="J68" s="101"/>
    </row>
    <row r="69" spans="1:10" ht="32.25" thickBot="1" x14ac:dyDescent="0.3">
      <c r="A69" s="12" t="s">
        <v>129</v>
      </c>
      <c r="B69" s="42">
        <v>871</v>
      </c>
      <c r="C69" s="41" t="s">
        <v>84</v>
      </c>
      <c r="D69" s="41">
        <v>13</v>
      </c>
      <c r="E69" s="42" t="s">
        <v>136</v>
      </c>
      <c r="F69" s="42">
        <v>800</v>
      </c>
      <c r="G69" s="62">
        <f>G70+G71</f>
        <v>0</v>
      </c>
      <c r="H69" s="268">
        <f>H70+H71</f>
        <v>0</v>
      </c>
      <c r="I69" s="269"/>
      <c r="J69" s="101"/>
    </row>
    <row r="70" spans="1:10" ht="32.25" thickBot="1" x14ac:dyDescent="0.3">
      <c r="A70" s="95" t="s">
        <v>137</v>
      </c>
      <c r="B70" s="42">
        <v>871</v>
      </c>
      <c r="C70" s="41" t="s">
        <v>84</v>
      </c>
      <c r="D70" s="41">
        <v>13</v>
      </c>
      <c r="E70" s="42" t="s">
        <v>136</v>
      </c>
      <c r="F70" s="42">
        <v>830</v>
      </c>
      <c r="G70" s="62">
        <v>0</v>
      </c>
      <c r="H70" s="268">
        <v>0</v>
      </c>
      <c r="I70" s="269"/>
      <c r="J70" s="101"/>
    </row>
    <row r="71" spans="1:10" ht="32.25" thickBot="1" x14ac:dyDescent="0.3">
      <c r="A71" s="12" t="s">
        <v>138</v>
      </c>
      <c r="B71" s="42">
        <v>871</v>
      </c>
      <c r="C71" s="41" t="s">
        <v>84</v>
      </c>
      <c r="D71" s="41">
        <v>13</v>
      </c>
      <c r="E71" s="42" t="s">
        <v>136</v>
      </c>
      <c r="F71" s="42">
        <v>850</v>
      </c>
      <c r="G71" s="62">
        <v>0</v>
      </c>
      <c r="H71" s="268">
        <v>0</v>
      </c>
      <c r="I71" s="269"/>
      <c r="J71" s="101"/>
    </row>
    <row r="72" spans="1:10" ht="111" thickBot="1" x14ac:dyDescent="0.3">
      <c r="A72" s="95" t="s">
        <v>139</v>
      </c>
      <c r="B72" s="42">
        <v>871</v>
      </c>
      <c r="C72" s="41" t="s">
        <v>84</v>
      </c>
      <c r="D72" s="41">
        <v>13</v>
      </c>
      <c r="E72" s="42" t="s">
        <v>140</v>
      </c>
      <c r="F72" s="42"/>
      <c r="G72" s="61">
        <f>G73</f>
        <v>60000</v>
      </c>
      <c r="H72" s="266">
        <f>H73</f>
        <v>60000</v>
      </c>
      <c r="I72" s="267"/>
      <c r="J72" s="101"/>
    </row>
    <row r="73" spans="1:10" ht="48" thickBot="1" x14ac:dyDescent="0.3">
      <c r="A73" s="12" t="s">
        <v>141</v>
      </c>
      <c r="B73" s="42">
        <v>871</v>
      </c>
      <c r="C73" s="41" t="s">
        <v>84</v>
      </c>
      <c r="D73" s="41">
        <v>13</v>
      </c>
      <c r="E73" s="42" t="s">
        <v>140</v>
      </c>
      <c r="F73" s="42">
        <v>300</v>
      </c>
      <c r="G73" s="61">
        <f>G74</f>
        <v>60000</v>
      </c>
      <c r="H73" s="266">
        <f>H74</f>
        <v>60000</v>
      </c>
      <c r="I73" s="267"/>
      <c r="J73" s="101"/>
    </row>
    <row r="74" spans="1:10" ht="32.25" thickBot="1" x14ac:dyDescent="0.3">
      <c r="A74" s="95" t="s">
        <v>142</v>
      </c>
      <c r="B74" s="42">
        <v>871</v>
      </c>
      <c r="C74" s="41" t="s">
        <v>84</v>
      </c>
      <c r="D74" s="41">
        <v>13</v>
      </c>
      <c r="E74" s="42" t="s">
        <v>140</v>
      </c>
      <c r="F74" s="42">
        <v>360</v>
      </c>
      <c r="G74" s="61">
        <v>60000</v>
      </c>
      <c r="H74" s="266">
        <v>60000</v>
      </c>
      <c r="I74" s="267"/>
      <c r="J74" s="101"/>
    </row>
    <row r="75" spans="1:10" ht="24" customHeight="1" thickBot="1" x14ac:dyDescent="0.3">
      <c r="A75" s="32" t="s">
        <v>143</v>
      </c>
      <c r="B75" s="42">
        <v>871</v>
      </c>
      <c r="C75" s="33" t="s">
        <v>144</v>
      </c>
      <c r="D75" s="33"/>
      <c r="E75" s="34"/>
      <c r="F75" s="34"/>
      <c r="G75" s="71">
        <f t="shared" ref="G75:H78" si="2">G76</f>
        <v>533230.1</v>
      </c>
      <c r="H75" s="282">
        <f t="shared" si="2"/>
        <v>580648.81000000006</v>
      </c>
      <c r="I75" s="283"/>
      <c r="J75" s="101"/>
    </row>
    <row r="76" spans="1:10" ht="48" thickBot="1" x14ac:dyDescent="0.3">
      <c r="A76" s="12" t="s">
        <v>145</v>
      </c>
      <c r="B76" s="42">
        <v>871</v>
      </c>
      <c r="C76" s="41" t="s">
        <v>144</v>
      </c>
      <c r="D76" s="41" t="s">
        <v>146</v>
      </c>
      <c r="E76" s="42"/>
      <c r="F76" s="42"/>
      <c r="G76" s="71">
        <f t="shared" si="2"/>
        <v>533230.1</v>
      </c>
      <c r="H76" s="282">
        <f t="shared" si="2"/>
        <v>580648.81000000006</v>
      </c>
      <c r="I76" s="283"/>
      <c r="J76" s="101"/>
    </row>
    <row r="77" spans="1:10" ht="32.25" thickBot="1" x14ac:dyDescent="0.3">
      <c r="A77" s="95" t="s">
        <v>103</v>
      </c>
      <c r="B77" s="42">
        <v>871</v>
      </c>
      <c r="C77" s="41" t="s">
        <v>144</v>
      </c>
      <c r="D77" s="41" t="s">
        <v>146</v>
      </c>
      <c r="E77" s="42" t="s">
        <v>104</v>
      </c>
      <c r="F77" s="42"/>
      <c r="G77" s="71">
        <f t="shared" si="2"/>
        <v>533230.1</v>
      </c>
      <c r="H77" s="282">
        <f t="shared" si="2"/>
        <v>580648.81000000006</v>
      </c>
      <c r="I77" s="283"/>
      <c r="J77" s="101"/>
    </row>
    <row r="78" spans="1:10" ht="63.75" thickBot="1" x14ac:dyDescent="0.3">
      <c r="A78" s="12" t="s">
        <v>147</v>
      </c>
      <c r="B78" s="42">
        <v>871</v>
      </c>
      <c r="C78" s="41" t="s">
        <v>144</v>
      </c>
      <c r="D78" s="41" t="s">
        <v>146</v>
      </c>
      <c r="E78" s="42" t="s">
        <v>121</v>
      </c>
      <c r="F78" s="42"/>
      <c r="G78" s="71">
        <f t="shared" si="2"/>
        <v>533230.1</v>
      </c>
      <c r="H78" s="282">
        <f t="shared" si="2"/>
        <v>580648.81000000006</v>
      </c>
      <c r="I78" s="283"/>
      <c r="J78" s="101"/>
    </row>
    <row r="79" spans="1:10" ht="142.5" thickBot="1" x14ac:dyDescent="0.3">
      <c r="A79" s="95" t="s">
        <v>148</v>
      </c>
      <c r="B79" s="42">
        <v>871</v>
      </c>
      <c r="C79" s="41" t="s">
        <v>144</v>
      </c>
      <c r="D79" s="41" t="s">
        <v>146</v>
      </c>
      <c r="E79" s="42" t="s">
        <v>149</v>
      </c>
      <c r="F79" s="42"/>
      <c r="G79" s="71">
        <f>G80+G82</f>
        <v>533230.1</v>
      </c>
      <c r="H79" s="282">
        <f>H80+H82</f>
        <v>580648.81000000006</v>
      </c>
      <c r="I79" s="283"/>
      <c r="J79" s="101"/>
    </row>
    <row r="80" spans="1:10" ht="189.75" thickBot="1" x14ac:dyDescent="0.3">
      <c r="A80" s="12" t="s">
        <v>93</v>
      </c>
      <c r="B80" s="42">
        <v>871</v>
      </c>
      <c r="C80" s="41" t="s">
        <v>144</v>
      </c>
      <c r="D80" s="41" t="s">
        <v>146</v>
      </c>
      <c r="E80" s="42" t="s">
        <v>149</v>
      </c>
      <c r="F80" s="42">
        <v>100</v>
      </c>
      <c r="G80" s="71">
        <f>G81</f>
        <v>527230.1</v>
      </c>
      <c r="H80" s="282">
        <f>H81</f>
        <v>574648.81000000006</v>
      </c>
      <c r="I80" s="283"/>
      <c r="J80" s="101"/>
    </row>
    <row r="81" spans="1:10" ht="79.5" thickBot="1" x14ac:dyDescent="0.3">
      <c r="A81" s="95" t="s">
        <v>94</v>
      </c>
      <c r="B81" s="42">
        <v>871</v>
      </c>
      <c r="C81" s="41" t="s">
        <v>144</v>
      </c>
      <c r="D81" s="41" t="s">
        <v>146</v>
      </c>
      <c r="E81" s="42" t="s">
        <v>149</v>
      </c>
      <c r="F81" s="42">
        <v>120</v>
      </c>
      <c r="G81" s="71">
        <v>527230.1</v>
      </c>
      <c r="H81" s="282">
        <v>574648.81000000006</v>
      </c>
      <c r="I81" s="283"/>
      <c r="J81" s="101"/>
    </row>
    <row r="82" spans="1:10" ht="79.5" thickBot="1" x14ac:dyDescent="0.3">
      <c r="A82" s="12" t="s">
        <v>101</v>
      </c>
      <c r="B82" s="42">
        <v>871</v>
      </c>
      <c r="C82" s="41" t="s">
        <v>144</v>
      </c>
      <c r="D82" s="41" t="s">
        <v>146</v>
      </c>
      <c r="E82" s="42" t="s">
        <v>149</v>
      </c>
      <c r="F82" s="42">
        <v>200</v>
      </c>
      <c r="G82" s="71">
        <f>G83</f>
        <v>6000</v>
      </c>
      <c r="H82" s="282">
        <f>H83</f>
        <v>6000</v>
      </c>
      <c r="I82" s="283"/>
      <c r="J82" s="101"/>
    </row>
    <row r="83" spans="1:10" ht="79.5" thickBot="1" x14ac:dyDescent="0.3">
      <c r="A83" s="95" t="s">
        <v>102</v>
      </c>
      <c r="B83" s="42">
        <v>871</v>
      </c>
      <c r="C83" s="41" t="s">
        <v>144</v>
      </c>
      <c r="D83" s="41" t="s">
        <v>146</v>
      </c>
      <c r="E83" s="42" t="s">
        <v>149</v>
      </c>
      <c r="F83" s="42">
        <v>240</v>
      </c>
      <c r="G83" s="71">
        <v>6000</v>
      </c>
      <c r="H83" s="282">
        <v>6000</v>
      </c>
      <c r="I83" s="283"/>
      <c r="J83" s="101"/>
    </row>
    <row r="84" spans="1:10" ht="63.75" thickBot="1" x14ac:dyDescent="0.3">
      <c r="A84" s="45" t="s">
        <v>150</v>
      </c>
      <c r="B84" s="42">
        <v>871</v>
      </c>
      <c r="C84" s="33" t="s">
        <v>146</v>
      </c>
      <c r="D84" s="33"/>
      <c r="E84" s="34"/>
      <c r="F84" s="34"/>
      <c r="G84" s="71">
        <f t="shared" ref="G84:H89" si="3">G85</f>
        <v>127300</v>
      </c>
      <c r="H84" s="282">
        <f t="shared" si="3"/>
        <v>127300</v>
      </c>
      <c r="I84" s="283"/>
      <c r="J84" s="101"/>
    </row>
    <row r="85" spans="1:10" ht="93" customHeight="1" thickBot="1" x14ac:dyDescent="0.3">
      <c r="A85" s="95" t="s">
        <v>250</v>
      </c>
      <c r="B85" s="42">
        <v>871</v>
      </c>
      <c r="C85" s="41" t="s">
        <v>146</v>
      </c>
      <c r="D85" s="41">
        <v>10</v>
      </c>
      <c r="E85" s="42"/>
      <c r="F85" s="42"/>
      <c r="G85" s="61">
        <f t="shared" si="3"/>
        <v>127300</v>
      </c>
      <c r="H85" s="266">
        <f t="shared" si="3"/>
        <v>127300</v>
      </c>
      <c r="I85" s="267"/>
      <c r="J85" s="101"/>
    </row>
    <row r="86" spans="1:10" ht="32.25" thickBot="1" x14ac:dyDescent="0.3">
      <c r="A86" s="12" t="s">
        <v>103</v>
      </c>
      <c r="B86" s="42">
        <v>871</v>
      </c>
      <c r="C86" s="41" t="s">
        <v>146</v>
      </c>
      <c r="D86" s="41">
        <v>10</v>
      </c>
      <c r="E86" s="42" t="s">
        <v>251</v>
      </c>
      <c r="F86" s="42"/>
      <c r="G86" s="61">
        <f t="shared" si="3"/>
        <v>127300</v>
      </c>
      <c r="H86" s="266">
        <f t="shared" si="3"/>
        <v>127300</v>
      </c>
      <c r="I86" s="267"/>
      <c r="J86" s="101"/>
    </row>
    <row r="87" spans="1:10" ht="63.75" thickBot="1" x14ac:dyDescent="0.3">
      <c r="A87" s="95" t="s">
        <v>105</v>
      </c>
      <c r="B87" s="42">
        <v>871</v>
      </c>
      <c r="C87" s="41" t="s">
        <v>146</v>
      </c>
      <c r="D87" s="41">
        <v>10</v>
      </c>
      <c r="E87" s="42" t="s">
        <v>121</v>
      </c>
      <c r="F87" s="42"/>
      <c r="G87" s="61">
        <f t="shared" si="3"/>
        <v>127300</v>
      </c>
      <c r="H87" s="266">
        <f t="shared" si="3"/>
        <v>127300</v>
      </c>
      <c r="I87" s="267"/>
      <c r="J87" s="101"/>
    </row>
    <row r="88" spans="1:10" ht="126.75" thickBot="1" x14ac:dyDescent="0.3">
      <c r="A88" s="12" t="s">
        <v>152</v>
      </c>
      <c r="B88" s="42">
        <v>871</v>
      </c>
      <c r="C88" s="41" t="s">
        <v>146</v>
      </c>
      <c r="D88" s="41">
        <v>10</v>
      </c>
      <c r="E88" s="42" t="s">
        <v>153</v>
      </c>
      <c r="F88" s="42"/>
      <c r="G88" s="61">
        <f t="shared" si="3"/>
        <v>127300</v>
      </c>
      <c r="H88" s="266">
        <f t="shared" si="3"/>
        <v>127300</v>
      </c>
      <c r="I88" s="267"/>
      <c r="J88" s="101"/>
    </row>
    <row r="89" spans="1:10" ht="32.25" thickBot="1" x14ac:dyDescent="0.3">
      <c r="A89" s="95" t="s">
        <v>109</v>
      </c>
      <c r="B89" s="42">
        <v>871</v>
      </c>
      <c r="C89" s="41" t="s">
        <v>146</v>
      </c>
      <c r="D89" s="41">
        <v>10</v>
      </c>
      <c r="E89" s="42" t="s">
        <v>153</v>
      </c>
      <c r="F89" s="42">
        <v>500</v>
      </c>
      <c r="G89" s="61">
        <f t="shared" si="3"/>
        <v>127300</v>
      </c>
      <c r="H89" s="266">
        <f t="shared" si="3"/>
        <v>127300</v>
      </c>
      <c r="I89" s="267"/>
      <c r="J89" s="101"/>
    </row>
    <row r="90" spans="1:10" ht="32.25" thickBot="1" x14ac:dyDescent="0.3">
      <c r="A90" s="12" t="s">
        <v>110</v>
      </c>
      <c r="B90" s="42">
        <v>871</v>
      </c>
      <c r="C90" s="41" t="s">
        <v>146</v>
      </c>
      <c r="D90" s="41">
        <v>10</v>
      </c>
      <c r="E90" s="42" t="s">
        <v>153</v>
      </c>
      <c r="F90" s="42">
        <v>540</v>
      </c>
      <c r="G90" s="61">
        <v>127300</v>
      </c>
      <c r="H90" s="266">
        <v>127300</v>
      </c>
      <c r="I90" s="267"/>
      <c r="J90" s="101"/>
    </row>
    <row r="91" spans="1:10" ht="32.25" thickBot="1" x14ac:dyDescent="0.3">
      <c r="A91" s="32" t="s">
        <v>154</v>
      </c>
      <c r="B91" s="42">
        <v>871</v>
      </c>
      <c r="C91" s="33" t="s">
        <v>86</v>
      </c>
      <c r="D91" s="33"/>
      <c r="E91" s="34"/>
      <c r="F91" s="34"/>
      <c r="G91" s="59">
        <f t="shared" ref="G91:H93" si="4">G92</f>
        <v>2300000</v>
      </c>
      <c r="H91" s="285">
        <f t="shared" si="4"/>
        <v>2300000</v>
      </c>
      <c r="I91" s="286"/>
      <c r="J91" s="101"/>
    </row>
    <row r="92" spans="1:10" ht="32.25" thickBot="1" x14ac:dyDescent="0.3">
      <c r="A92" s="12" t="s">
        <v>155</v>
      </c>
      <c r="B92" s="42">
        <v>871</v>
      </c>
      <c r="C92" s="41" t="s">
        <v>86</v>
      </c>
      <c r="D92" s="41" t="s">
        <v>156</v>
      </c>
      <c r="E92" s="42"/>
      <c r="F92" s="42"/>
      <c r="G92" s="61">
        <f t="shared" si="4"/>
        <v>2300000</v>
      </c>
      <c r="H92" s="266">
        <f t="shared" si="4"/>
        <v>2300000</v>
      </c>
      <c r="I92" s="267"/>
      <c r="J92" s="101"/>
    </row>
    <row r="93" spans="1:10" ht="131.25" customHeight="1" thickBot="1" x14ac:dyDescent="0.3">
      <c r="A93" s="95" t="s">
        <v>157</v>
      </c>
      <c r="B93" s="42">
        <v>871</v>
      </c>
      <c r="C93" s="41" t="s">
        <v>86</v>
      </c>
      <c r="D93" s="41" t="s">
        <v>156</v>
      </c>
      <c r="E93" s="42" t="s">
        <v>158</v>
      </c>
      <c r="F93" s="42"/>
      <c r="G93" s="61">
        <f t="shared" si="4"/>
        <v>2300000</v>
      </c>
      <c r="H93" s="266">
        <f t="shared" si="4"/>
        <v>2300000</v>
      </c>
      <c r="I93" s="267"/>
      <c r="J93" s="101"/>
    </row>
    <row r="94" spans="1:10" ht="33.75" customHeight="1" thickBot="1" x14ac:dyDescent="0.3">
      <c r="A94" s="95" t="s">
        <v>159</v>
      </c>
      <c r="B94" s="42">
        <v>871</v>
      </c>
      <c r="C94" s="41" t="s">
        <v>86</v>
      </c>
      <c r="D94" s="41" t="s">
        <v>156</v>
      </c>
      <c r="E94" s="42" t="s">
        <v>160</v>
      </c>
      <c r="F94" s="42"/>
      <c r="G94" s="61">
        <f>G95+G99+G103</f>
        <v>2300000</v>
      </c>
      <c r="H94" s="266">
        <f>H95+H99+H103</f>
        <v>2300000</v>
      </c>
      <c r="I94" s="267"/>
      <c r="J94" s="101"/>
    </row>
    <row r="95" spans="1:10" ht="63.75" thickBot="1" x14ac:dyDescent="0.3">
      <c r="A95" s="12" t="s">
        <v>161</v>
      </c>
      <c r="B95" s="42">
        <v>871</v>
      </c>
      <c r="C95" s="41" t="s">
        <v>86</v>
      </c>
      <c r="D95" s="41" t="s">
        <v>156</v>
      </c>
      <c r="E95" s="42" t="s">
        <v>162</v>
      </c>
      <c r="F95" s="42"/>
      <c r="G95" s="61">
        <f>G96</f>
        <v>1500000</v>
      </c>
      <c r="H95" s="266">
        <f>H96</f>
        <v>1500000</v>
      </c>
      <c r="I95" s="267"/>
      <c r="J95" s="101"/>
    </row>
    <row r="96" spans="1:10" ht="48" thickBot="1" x14ac:dyDescent="0.3">
      <c r="A96" s="95" t="s">
        <v>239</v>
      </c>
      <c r="B96" s="42">
        <v>871</v>
      </c>
      <c r="C96" s="41" t="s">
        <v>86</v>
      </c>
      <c r="D96" s="41" t="s">
        <v>156</v>
      </c>
      <c r="E96" s="42" t="s">
        <v>163</v>
      </c>
      <c r="F96" s="42"/>
      <c r="G96" s="61">
        <f>G97</f>
        <v>1500000</v>
      </c>
      <c r="H96" s="266">
        <f>H97</f>
        <v>1500000</v>
      </c>
      <c r="I96" s="267"/>
      <c r="J96" s="101"/>
    </row>
    <row r="97" spans="1:10" ht="63.75" customHeight="1" thickBot="1" x14ac:dyDescent="0.3">
      <c r="A97" s="95" t="s">
        <v>101</v>
      </c>
      <c r="B97" s="42">
        <v>871</v>
      </c>
      <c r="C97" s="41" t="s">
        <v>86</v>
      </c>
      <c r="D97" s="41" t="s">
        <v>156</v>
      </c>
      <c r="E97" s="42" t="s">
        <v>163</v>
      </c>
      <c r="F97" s="42">
        <v>200</v>
      </c>
      <c r="G97" s="61">
        <f>G98</f>
        <v>1500000</v>
      </c>
      <c r="H97" s="266">
        <v>1500000</v>
      </c>
      <c r="I97" s="267"/>
      <c r="J97" s="101"/>
    </row>
    <row r="98" spans="1:10" ht="79.5" thickBot="1" x14ac:dyDescent="0.3">
      <c r="A98" s="12" t="s">
        <v>102</v>
      </c>
      <c r="B98" s="42">
        <v>871</v>
      </c>
      <c r="C98" s="41" t="s">
        <v>86</v>
      </c>
      <c r="D98" s="41" t="s">
        <v>156</v>
      </c>
      <c r="E98" s="42" t="s">
        <v>163</v>
      </c>
      <c r="F98" s="42">
        <v>240</v>
      </c>
      <c r="G98" s="61">
        <v>1500000</v>
      </c>
      <c r="H98" s="266">
        <v>1500000</v>
      </c>
      <c r="I98" s="267"/>
      <c r="J98" s="101"/>
    </row>
    <row r="99" spans="1:10" ht="68.25" customHeight="1" thickBot="1" x14ac:dyDescent="0.3">
      <c r="A99" s="95" t="s">
        <v>164</v>
      </c>
      <c r="B99" s="42">
        <v>871</v>
      </c>
      <c r="C99" s="41" t="s">
        <v>86</v>
      </c>
      <c r="D99" s="41" t="s">
        <v>156</v>
      </c>
      <c r="E99" s="42" t="s">
        <v>165</v>
      </c>
      <c r="F99" s="42"/>
      <c r="G99" s="61">
        <f t="shared" ref="G99:H101" si="5">G100</f>
        <v>500000</v>
      </c>
      <c r="H99" s="266">
        <f t="shared" si="5"/>
        <v>500000</v>
      </c>
      <c r="I99" s="267"/>
      <c r="J99" s="101"/>
    </row>
    <row r="100" spans="1:10" ht="48" thickBot="1" x14ac:dyDescent="0.3">
      <c r="A100" s="12" t="s">
        <v>166</v>
      </c>
      <c r="B100" s="42">
        <v>871</v>
      </c>
      <c r="C100" s="41" t="s">
        <v>86</v>
      </c>
      <c r="D100" s="41" t="s">
        <v>156</v>
      </c>
      <c r="E100" s="42" t="s">
        <v>167</v>
      </c>
      <c r="F100" s="42"/>
      <c r="G100" s="61">
        <f t="shared" si="5"/>
        <v>500000</v>
      </c>
      <c r="H100" s="266">
        <f t="shared" si="5"/>
        <v>500000</v>
      </c>
      <c r="I100" s="267"/>
      <c r="J100" s="101"/>
    </row>
    <row r="101" spans="1:10" ht="63.75" customHeight="1" thickBot="1" x14ac:dyDescent="0.3">
      <c r="A101" s="95" t="s">
        <v>101</v>
      </c>
      <c r="B101" s="42">
        <v>871</v>
      </c>
      <c r="C101" s="41" t="s">
        <v>86</v>
      </c>
      <c r="D101" s="41" t="s">
        <v>156</v>
      </c>
      <c r="E101" s="42" t="s">
        <v>167</v>
      </c>
      <c r="F101" s="42">
        <v>200</v>
      </c>
      <c r="G101" s="61">
        <f t="shared" si="5"/>
        <v>500000</v>
      </c>
      <c r="H101" s="266">
        <f t="shared" si="5"/>
        <v>500000</v>
      </c>
      <c r="I101" s="267"/>
      <c r="J101" s="101"/>
    </row>
    <row r="102" spans="1:10" ht="79.5" thickBot="1" x14ac:dyDescent="0.3">
      <c r="A102" s="12" t="s">
        <v>102</v>
      </c>
      <c r="B102" s="42">
        <v>871</v>
      </c>
      <c r="C102" s="41" t="s">
        <v>86</v>
      </c>
      <c r="D102" s="41" t="s">
        <v>156</v>
      </c>
      <c r="E102" s="42" t="s">
        <v>167</v>
      </c>
      <c r="F102" s="42">
        <v>240</v>
      </c>
      <c r="G102" s="61">
        <v>500000</v>
      </c>
      <c r="H102" s="266">
        <v>500000</v>
      </c>
      <c r="I102" s="267"/>
      <c r="J102" s="101"/>
    </row>
    <row r="103" spans="1:10" ht="63.75" thickBot="1" x14ac:dyDescent="0.3">
      <c r="A103" s="95" t="s">
        <v>168</v>
      </c>
      <c r="B103" s="42">
        <v>871</v>
      </c>
      <c r="C103" s="41" t="s">
        <v>86</v>
      </c>
      <c r="D103" s="41" t="s">
        <v>156</v>
      </c>
      <c r="E103" s="42" t="s">
        <v>169</v>
      </c>
      <c r="F103" s="42"/>
      <c r="G103" s="61">
        <f t="shared" ref="G103:H105" si="6">G104</f>
        <v>300000</v>
      </c>
      <c r="H103" s="266">
        <f t="shared" si="6"/>
        <v>300000</v>
      </c>
      <c r="I103" s="267"/>
      <c r="J103" s="101"/>
    </row>
    <row r="104" spans="1:10" ht="113.25" customHeight="1" thickBot="1" x14ac:dyDescent="0.3">
      <c r="A104" s="95" t="s">
        <v>170</v>
      </c>
      <c r="B104" s="42">
        <v>871</v>
      </c>
      <c r="C104" s="41" t="s">
        <v>86</v>
      </c>
      <c r="D104" s="41" t="s">
        <v>156</v>
      </c>
      <c r="E104" s="42" t="s">
        <v>171</v>
      </c>
      <c r="F104" s="42"/>
      <c r="G104" s="61">
        <f t="shared" si="6"/>
        <v>300000</v>
      </c>
      <c r="H104" s="266">
        <f t="shared" si="6"/>
        <v>300000</v>
      </c>
      <c r="I104" s="267"/>
      <c r="J104" s="101"/>
    </row>
    <row r="105" spans="1:10" ht="66.75" customHeight="1" thickBot="1" x14ac:dyDescent="0.3">
      <c r="A105" s="95" t="s">
        <v>101</v>
      </c>
      <c r="B105" s="42">
        <v>871</v>
      </c>
      <c r="C105" s="41" t="s">
        <v>86</v>
      </c>
      <c r="D105" s="41" t="s">
        <v>156</v>
      </c>
      <c r="E105" s="42" t="s">
        <v>171</v>
      </c>
      <c r="F105" s="42">
        <v>200</v>
      </c>
      <c r="G105" s="61">
        <f t="shared" si="6"/>
        <v>300000</v>
      </c>
      <c r="H105" s="266">
        <f t="shared" si="6"/>
        <v>300000</v>
      </c>
      <c r="I105" s="267"/>
      <c r="J105" s="101"/>
    </row>
    <row r="106" spans="1:10" ht="79.5" thickBot="1" x14ac:dyDescent="0.3">
      <c r="A106" s="12" t="s">
        <v>102</v>
      </c>
      <c r="B106" s="42">
        <v>871</v>
      </c>
      <c r="C106" s="41" t="s">
        <v>86</v>
      </c>
      <c r="D106" s="41" t="s">
        <v>156</v>
      </c>
      <c r="E106" s="42" t="s">
        <v>171</v>
      </c>
      <c r="F106" s="42">
        <v>240</v>
      </c>
      <c r="G106" s="61">
        <v>300000</v>
      </c>
      <c r="H106" s="266">
        <v>300000</v>
      </c>
      <c r="I106" s="267"/>
      <c r="J106" s="101"/>
    </row>
    <row r="107" spans="1:10" ht="48" thickBot="1" x14ac:dyDescent="0.3">
      <c r="A107" s="32" t="s">
        <v>179</v>
      </c>
      <c r="B107" s="42">
        <v>871</v>
      </c>
      <c r="C107" s="33" t="s">
        <v>180</v>
      </c>
      <c r="D107" s="33"/>
      <c r="E107" s="34"/>
      <c r="F107" s="34"/>
      <c r="G107" s="59">
        <f>G108+G114+G124</f>
        <v>1355000</v>
      </c>
      <c r="H107" s="285">
        <f>H108+H114+H124</f>
        <v>1355000</v>
      </c>
      <c r="I107" s="286"/>
      <c r="J107" s="101"/>
    </row>
    <row r="108" spans="1:10" ht="16.5" thickBot="1" x14ac:dyDescent="0.3">
      <c r="A108" s="12" t="s">
        <v>181</v>
      </c>
      <c r="B108" s="42">
        <v>871</v>
      </c>
      <c r="C108" s="41" t="s">
        <v>180</v>
      </c>
      <c r="D108" s="41" t="s">
        <v>84</v>
      </c>
      <c r="E108" s="42"/>
      <c r="F108" s="42"/>
      <c r="G108" s="61">
        <f t="shared" ref="G108:H112" si="7">G109</f>
        <v>520000</v>
      </c>
      <c r="H108" s="266">
        <f t="shared" si="7"/>
        <v>520000</v>
      </c>
      <c r="I108" s="267"/>
      <c r="J108" s="101"/>
    </row>
    <row r="109" spans="1:10" ht="32.25" thickBot="1" x14ac:dyDescent="0.3">
      <c r="A109" s="95" t="s">
        <v>119</v>
      </c>
      <c r="B109" s="42">
        <v>871</v>
      </c>
      <c r="C109" s="41" t="s">
        <v>180</v>
      </c>
      <c r="D109" s="41" t="s">
        <v>84</v>
      </c>
      <c r="E109" s="42" t="s">
        <v>104</v>
      </c>
      <c r="F109" s="42"/>
      <c r="G109" s="61">
        <f t="shared" si="7"/>
        <v>520000</v>
      </c>
      <c r="H109" s="266">
        <f t="shared" si="7"/>
        <v>520000</v>
      </c>
      <c r="I109" s="267"/>
      <c r="J109" s="101"/>
    </row>
    <row r="110" spans="1:10" ht="63.75" thickBot="1" x14ac:dyDescent="0.3">
      <c r="A110" s="12" t="s">
        <v>105</v>
      </c>
      <c r="B110" s="42">
        <v>871</v>
      </c>
      <c r="C110" s="41" t="s">
        <v>180</v>
      </c>
      <c r="D110" s="41" t="s">
        <v>84</v>
      </c>
      <c r="E110" s="42" t="s">
        <v>121</v>
      </c>
      <c r="F110" s="42"/>
      <c r="G110" s="61">
        <f t="shared" si="7"/>
        <v>520000</v>
      </c>
      <c r="H110" s="266">
        <f t="shared" si="7"/>
        <v>520000</v>
      </c>
      <c r="I110" s="267"/>
      <c r="J110" s="101"/>
    </row>
    <row r="111" spans="1:10" ht="95.25" thickBot="1" x14ac:dyDescent="0.3">
      <c r="A111" s="95" t="s">
        <v>182</v>
      </c>
      <c r="B111" s="42">
        <v>871</v>
      </c>
      <c r="C111" s="41" t="s">
        <v>180</v>
      </c>
      <c r="D111" s="41" t="s">
        <v>84</v>
      </c>
      <c r="E111" s="42" t="s">
        <v>252</v>
      </c>
      <c r="F111" s="42"/>
      <c r="G111" s="61">
        <f t="shared" si="7"/>
        <v>520000</v>
      </c>
      <c r="H111" s="266">
        <f t="shared" si="7"/>
        <v>520000</v>
      </c>
      <c r="I111" s="267"/>
      <c r="J111" s="101"/>
    </row>
    <row r="112" spans="1:10" ht="65.25" customHeight="1" thickBot="1" x14ac:dyDescent="0.3">
      <c r="A112" s="95" t="s">
        <v>101</v>
      </c>
      <c r="B112" s="42">
        <v>871</v>
      </c>
      <c r="C112" s="41" t="s">
        <v>180</v>
      </c>
      <c r="D112" s="41" t="s">
        <v>84</v>
      </c>
      <c r="E112" s="42" t="s">
        <v>252</v>
      </c>
      <c r="F112" s="42">
        <v>200</v>
      </c>
      <c r="G112" s="61">
        <f t="shared" si="7"/>
        <v>520000</v>
      </c>
      <c r="H112" s="266">
        <f t="shared" si="7"/>
        <v>520000</v>
      </c>
      <c r="I112" s="267"/>
      <c r="J112" s="101"/>
    </row>
    <row r="113" spans="1:10" ht="79.5" thickBot="1" x14ac:dyDescent="0.3">
      <c r="A113" s="12" t="s">
        <v>102</v>
      </c>
      <c r="B113" s="42">
        <v>871</v>
      </c>
      <c r="C113" s="41" t="s">
        <v>180</v>
      </c>
      <c r="D113" s="41" t="s">
        <v>84</v>
      </c>
      <c r="E113" s="42" t="s">
        <v>252</v>
      </c>
      <c r="F113" s="42">
        <v>240</v>
      </c>
      <c r="G113" s="61">
        <v>520000</v>
      </c>
      <c r="H113" s="266">
        <v>520000</v>
      </c>
      <c r="I113" s="267"/>
      <c r="J113" s="101"/>
    </row>
    <row r="114" spans="1:10" ht="32.25" thickBot="1" x14ac:dyDescent="0.3">
      <c r="A114" s="95" t="s">
        <v>186</v>
      </c>
      <c r="B114" s="42">
        <v>871</v>
      </c>
      <c r="C114" s="41" t="s">
        <v>180</v>
      </c>
      <c r="D114" s="41" t="s">
        <v>144</v>
      </c>
      <c r="E114" s="42"/>
      <c r="F114" s="42"/>
      <c r="G114" s="61">
        <f>G115</f>
        <v>365000</v>
      </c>
      <c r="H114" s="266">
        <f>H115</f>
        <v>365000</v>
      </c>
      <c r="I114" s="267"/>
      <c r="J114" s="101"/>
    </row>
    <row r="115" spans="1:10" ht="32.25" thickBot="1" x14ac:dyDescent="0.3">
      <c r="A115" s="12" t="s">
        <v>103</v>
      </c>
      <c r="B115" s="42">
        <v>871</v>
      </c>
      <c r="C115" s="41" t="s">
        <v>180</v>
      </c>
      <c r="D115" s="41" t="s">
        <v>144</v>
      </c>
      <c r="E115" s="42" t="s">
        <v>104</v>
      </c>
      <c r="F115" s="42"/>
      <c r="G115" s="61">
        <f>G116</f>
        <v>365000</v>
      </c>
      <c r="H115" s="266">
        <f>H116</f>
        <v>365000</v>
      </c>
      <c r="I115" s="267"/>
      <c r="J115" s="101"/>
    </row>
    <row r="116" spans="1:10" ht="63.75" thickBot="1" x14ac:dyDescent="0.3">
      <c r="A116" s="95" t="s">
        <v>187</v>
      </c>
      <c r="B116" s="42">
        <v>871</v>
      </c>
      <c r="C116" s="41" t="s">
        <v>180</v>
      </c>
      <c r="D116" s="41" t="s">
        <v>144</v>
      </c>
      <c r="E116" s="42" t="s">
        <v>121</v>
      </c>
      <c r="F116" s="42"/>
      <c r="G116" s="61">
        <f>G117+G120</f>
        <v>365000</v>
      </c>
      <c r="H116" s="266">
        <f>H117+H120</f>
        <v>365000</v>
      </c>
      <c r="I116" s="267"/>
      <c r="J116" s="101"/>
    </row>
    <row r="117" spans="1:10" ht="63.75" thickBot="1" x14ac:dyDescent="0.3">
      <c r="A117" s="12" t="s">
        <v>253</v>
      </c>
      <c r="B117" s="42">
        <v>871</v>
      </c>
      <c r="C117" s="41" t="s">
        <v>180</v>
      </c>
      <c r="D117" s="41" t="s">
        <v>144</v>
      </c>
      <c r="E117" s="42" t="s">
        <v>183</v>
      </c>
      <c r="F117" s="42"/>
      <c r="G117" s="61">
        <f>G118</f>
        <v>350000</v>
      </c>
      <c r="H117" s="266">
        <f>H118</f>
        <v>350000</v>
      </c>
      <c r="I117" s="267"/>
      <c r="J117" s="101"/>
    </row>
    <row r="118" spans="1:10" ht="65.25" customHeight="1" thickBot="1" x14ac:dyDescent="0.3">
      <c r="A118" s="95" t="s">
        <v>101</v>
      </c>
      <c r="B118" s="42">
        <v>871</v>
      </c>
      <c r="C118" s="41" t="s">
        <v>180</v>
      </c>
      <c r="D118" s="41" t="s">
        <v>144</v>
      </c>
      <c r="E118" s="42" t="s">
        <v>183</v>
      </c>
      <c r="F118" s="42">
        <v>200</v>
      </c>
      <c r="G118" s="61">
        <f>G119</f>
        <v>350000</v>
      </c>
      <c r="H118" s="266">
        <f>H119</f>
        <v>350000</v>
      </c>
      <c r="I118" s="267"/>
      <c r="J118" s="101"/>
    </row>
    <row r="119" spans="1:10" ht="79.5" thickBot="1" x14ac:dyDescent="0.3">
      <c r="A119" s="12" t="s">
        <v>102</v>
      </c>
      <c r="B119" s="42">
        <v>871</v>
      </c>
      <c r="C119" s="41" t="s">
        <v>180</v>
      </c>
      <c r="D119" s="41" t="s">
        <v>144</v>
      </c>
      <c r="E119" s="42" t="s">
        <v>183</v>
      </c>
      <c r="F119" s="42">
        <v>240</v>
      </c>
      <c r="G119" s="61">
        <v>350000</v>
      </c>
      <c r="H119" s="266">
        <v>350000</v>
      </c>
      <c r="I119" s="267"/>
      <c r="J119" s="101"/>
    </row>
    <row r="120" spans="1:10" ht="32.25" thickBot="1" x14ac:dyDescent="0.3">
      <c r="A120" s="95" t="s">
        <v>190</v>
      </c>
      <c r="B120" s="42">
        <v>871</v>
      </c>
      <c r="C120" s="41" t="s">
        <v>180</v>
      </c>
      <c r="D120" s="41" t="s">
        <v>144</v>
      </c>
      <c r="E120" s="42" t="s">
        <v>191</v>
      </c>
      <c r="F120" s="42"/>
      <c r="G120" s="61">
        <f>G121</f>
        <v>15000</v>
      </c>
      <c r="H120" s="266">
        <f>H121</f>
        <v>15000</v>
      </c>
      <c r="I120" s="267"/>
      <c r="J120" s="101"/>
    </row>
    <row r="121" spans="1:10" ht="31.5" customHeight="1" x14ac:dyDescent="0.25">
      <c r="A121" s="297" t="s">
        <v>101</v>
      </c>
      <c r="B121" s="262">
        <v>871</v>
      </c>
      <c r="C121" s="260" t="s">
        <v>180</v>
      </c>
      <c r="D121" s="260" t="s">
        <v>144</v>
      </c>
      <c r="E121" s="262" t="s">
        <v>191</v>
      </c>
      <c r="F121" s="262">
        <v>200</v>
      </c>
      <c r="G121" s="287">
        <f>G123</f>
        <v>15000</v>
      </c>
      <c r="H121" s="289">
        <f>H123</f>
        <v>15000</v>
      </c>
      <c r="I121" s="290"/>
      <c r="J121" s="251"/>
    </row>
    <row r="122" spans="1:10" ht="35.25" customHeight="1" thickBot="1" x14ac:dyDescent="0.3">
      <c r="A122" s="298"/>
      <c r="B122" s="272"/>
      <c r="C122" s="235"/>
      <c r="D122" s="235"/>
      <c r="E122" s="237"/>
      <c r="F122" s="237"/>
      <c r="G122" s="288"/>
      <c r="H122" s="278"/>
      <c r="I122" s="279"/>
      <c r="J122" s="251"/>
    </row>
    <row r="123" spans="1:10" ht="80.25" customHeight="1" thickBot="1" x14ac:dyDescent="0.3">
      <c r="A123" s="95" t="s">
        <v>102</v>
      </c>
      <c r="B123" s="42">
        <v>871</v>
      </c>
      <c r="C123" s="41" t="s">
        <v>180</v>
      </c>
      <c r="D123" s="41" t="s">
        <v>144</v>
      </c>
      <c r="E123" s="42" t="s">
        <v>191</v>
      </c>
      <c r="F123" s="42">
        <v>240</v>
      </c>
      <c r="G123" s="61">
        <v>15000</v>
      </c>
      <c r="H123" s="266">
        <v>15000</v>
      </c>
      <c r="I123" s="267"/>
      <c r="J123" s="101"/>
    </row>
    <row r="124" spans="1:10" ht="16.5" thickBot="1" x14ac:dyDescent="0.3">
      <c r="A124" s="12" t="s">
        <v>192</v>
      </c>
      <c r="B124" s="42">
        <v>871</v>
      </c>
      <c r="C124" s="41" t="s">
        <v>180</v>
      </c>
      <c r="D124" s="41" t="s">
        <v>146</v>
      </c>
      <c r="E124" s="42"/>
      <c r="F124" s="42"/>
      <c r="G124" s="60">
        <f>G125</f>
        <v>470000</v>
      </c>
      <c r="H124" s="242">
        <f>H125</f>
        <v>470000</v>
      </c>
      <c r="I124" s="244"/>
      <c r="J124" s="101"/>
    </row>
    <row r="125" spans="1:10" ht="32.25" thickBot="1" x14ac:dyDescent="0.3">
      <c r="A125" s="95" t="s">
        <v>103</v>
      </c>
      <c r="B125" s="42">
        <v>871</v>
      </c>
      <c r="C125" s="41" t="s">
        <v>180</v>
      </c>
      <c r="D125" s="41" t="s">
        <v>146</v>
      </c>
      <c r="E125" s="42" t="s">
        <v>104</v>
      </c>
      <c r="F125" s="42"/>
      <c r="G125" s="60">
        <f>G126</f>
        <v>470000</v>
      </c>
      <c r="H125" s="242">
        <f>H126</f>
        <v>470000</v>
      </c>
      <c r="I125" s="244"/>
      <c r="J125" s="101"/>
    </row>
    <row r="126" spans="1:10" ht="63.75" thickBot="1" x14ac:dyDescent="0.3">
      <c r="A126" s="12" t="s">
        <v>187</v>
      </c>
      <c r="B126" s="42">
        <v>871</v>
      </c>
      <c r="C126" s="47" t="s">
        <v>180</v>
      </c>
      <c r="D126" s="41" t="s">
        <v>146</v>
      </c>
      <c r="E126" s="42" t="s">
        <v>121</v>
      </c>
      <c r="F126" s="42"/>
      <c r="G126" s="60">
        <f>G127+G131</f>
        <v>470000</v>
      </c>
      <c r="H126" s="242">
        <f>H127+H131</f>
        <v>470000</v>
      </c>
      <c r="I126" s="244"/>
      <c r="J126" s="101"/>
    </row>
    <row r="127" spans="1:10" ht="15.75" customHeight="1" x14ac:dyDescent="0.25">
      <c r="A127" s="299" t="s">
        <v>259</v>
      </c>
      <c r="B127" s="262">
        <v>871</v>
      </c>
      <c r="C127" s="234" t="s">
        <v>180</v>
      </c>
      <c r="D127" s="291" t="s">
        <v>146</v>
      </c>
      <c r="E127" s="293" t="s">
        <v>200</v>
      </c>
      <c r="F127" s="262"/>
      <c r="G127" s="287">
        <f>G129</f>
        <v>300000</v>
      </c>
      <c r="H127" s="289">
        <f>H129</f>
        <v>300000</v>
      </c>
      <c r="I127" s="290"/>
      <c r="J127" s="251"/>
    </row>
    <row r="128" spans="1:10" ht="93.75" customHeight="1" thickBot="1" x14ac:dyDescent="0.3">
      <c r="A128" s="230"/>
      <c r="B128" s="272"/>
      <c r="C128" s="235"/>
      <c r="D128" s="292"/>
      <c r="E128" s="294"/>
      <c r="F128" s="237"/>
      <c r="G128" s="288"/>
      <c r="H128" s="278"/>
      <c r="I128" s="279"/>
      <c r="J128" s="251"/>
    </row>
    <row r="129" spans="1:10" ht="64.5" customHeight="1" thickBot="1" x14ac:dyDescent="0.3">
      <c r="A129" s="95" t="s">
        <v>101</v>
      </c>
      <c r="B129" s="42">
        <v>871</v>
      </c>
      <c r="C129" s="41" t="s">
        <v>180</v>
      </c>
      <c r="D129" s="41" t="s">
        <v>146</v>
      </c>
      <c r="E129" s="42" t="s">
        <v>200</v>
      </c>
      <c r="F129" s="42">
        <v>200</v>
      </c>
      <c r="G129" s="61">
        <v>300000</v>
      </c>
      <c r="H129" s="266">
        <v>300000</v>
      </c>
      <c r="I129" s="267"/>
      <c r="J129" s="101"/>
    </row>
    <row r="130" spans="1:10" ht="79.5" thickBot="1" x14ac:dyDescent="0.3">
      <c r="A130" s="12" t="s">
        <v>102</v>
      </c>
      <c r="B130" s="42">
        <v>871</v>
      </c>
      <c r="C130" s="41" t="s">
        <v>180</v>
      </c>
      <c r="D130" s="41" t="s">
        <v>146</v>
      </c>
      <c r="E130" s="42" t="s">
        <v>200</v>
      </c>
      <c r="F130" s="42">
        <v>240</v>
      </c>
      <c r="G130" s="61">
        <v>300000</v>
      </c>
      <c r="H130" s="266">
        <v>300000</v>
      </c>
      <c r="I130" s="267"/>
      <c r="J130" s="101"/>
    </row>
    <row r="131" spans="1:10" ht="102" customHeight="1" thickBot="1" x14ac:dyDescent="0.3">
      <c r="A131" s="95" t="s">
        <v>201</v>
      </c>
      <c r="B131" s="42">
        <v>871</v>
      </c>
      <c r="C131" s="41" t="s">
        <v>180</v>
      </c>
      <c r="D131" s="41" t="s">
        <v>146</v>
      </c>
      <c r="E131" s="42" t="s">
        <v>202</v>
      </c>
      <c r="F131" s="42"/>
      <c r="G131" s="61">
        <f>G132</f>
        <v>170000</v>
      </c>
      <c r="H131" s="266">
        <f>H132</f>
        <v>170000</v>
      </c>
      <c r="I131" s="267"/>
      <c r="J131" s="101"/>
    </row>
    <row r="132" spans="1:10" ht="64.5" customHeight="1" thickBot="1" x14ac:dyDescent="0.3">
      <c r="A132" s="95" t="s">
        <v>101</v>
      </c>
      <c r="B132" s="42">
        <v>871</v>
      </c>
      <c r="C132" s="41" t="s">
        <v>180</v>
      </c>
      <c r="D132" s="41" t="s">
        <v>146</v>
      </c>
      <c r="E132" s="42" t="s">
        <v>202</v>
      </c>
      <c r="F132" s="42">
        <v>200</v>
      </c>
      <c r="G132" s="61">
        <f>G133</f>
        <v>170000</v>
      </c>
      <c r="H132" s="266">
        <f>H133</f>
        <v>170000</v>
      </c>
      <c r="I132" s="267"/>
      <c r="J132" s="101"/>
    </row>
    <row r="133" spans="1:10" ht="79.5" thickBot="1" x14ac:dyDescent="0.3">
      <c r="A133" s="12" t="s">
        <v>102</v>
      </c>
      <c r="B133" s="42">
        <v>871</v>
      </c>
      <c r="C133" s="41" t="s">
        <v>180</v>
      </c>
      <c r="D133" s="41" t="s">
        <v>146</v>
      </c>
      <c r="E133" s="42" t="s">
        <v>202</v>
      </c>
      <c r="F133" s="42">
        <v>240</v>
      </c>
      <c r="G133" s="60">
        <v>170000</v>
      </c>
      <c r="H133" s="242">
        <v>170000</v>
      </c>
      <c r="I133" s="244"/>
      <c r="J133" s="101"/>
    </row>
    <row r="134" spans="1:10" ht="32.25" thickBot="1" x14ac:dyDescent="0.3">
      <c r="A134" s="32" t="s">
        <v>203</v>
      </c>
      <c r="B134" s="42">
        <v>871</v>
      </c>
      <c r="C134" s="33" t="s">
        <v>204</v>
      </c>
      <c r="D134" s="33"/>
      <c r="E134" s="34"/>
      <c r="F134" s="34"/>
      <c r="G134" s="59">
        <f t="shared" ref="G134:H136" si="8">G135</f>
        <v>4438509.38</v>
      </c>
      <c r="H134" s="285">
        <f t="shared" si="8"/>
        <v>4814537.72</v>
      </c>
      <c r="I134" s="286"/>
      <c r="J134" s="101"/>
    </row>
    <row r="135" spans="1:10" ht="16.5" thickBot="1" x14ac:dyDescent="0.3">
      <c r="A135" s="12" t="s">
        <v>205</v>
      </c>
      <c r="B135" s="42">
        <v>871</v>
      </c>
      <c r="C135" s="41" t="s">
        <v>204</v>
      </c>
      <c r="D135" s="41" t="s">
        <v>84</v>
      </c>
      <c r="E135" s="42"/>
      <c r="F135" s="42"/>
      <c r="G135" s="61">
        <f t="shared" si="8"/>
        <v>4438509.38</v>
      </c>
      <c r="H135" s="266">
        <f t="shared" si="8"/>
        <v>4814537.72</v>
      </c>
      <c r="I135" s="267"/>
      <c r="J135" s="101"/>
    </row>
    <row r="136" spans="1:10" ht="111" thickBot="1" x14ac:dyDescent="0.3">
      <c r="A136" s="95" t="s">
        <v>206</v>
      </c>
      <c r="B136" s="42">
        <v>871</v>
      </c>
      <c r="C136" s="41" t="s">
        <v>204</v>
      </c>
      <c r="D136" s="41" t="s">
        <v>84</v>
      </c>
      <c r="E136" s="42" t="s">
        <v>207</v>
      </c>
      <c r="F136" s="42"/>
      <c r="G136" s="61">
        <f t="shared" si="8"/>
        <v>4438509.38</v>
      </c>
      <c r="H136" s="266">
        <f t="shared" si="8"/>
        <v>4814537.72</v>
      </c>
      <c r="I136" s="267"/>
      <c r="J136" s="101"/>
    </row>
    <row r="137" spans="1:10" ht="34.5" customHeight="1" thickBot="1" x14ac:dyDescent="0.3">
      <c r="A137" s="95" t="s">
        <v>159</v>
      </c>
      <c r="B137" s="42">
        <v>871</v>
      </c>
      <c r="C137" s="41" t="s">
        <v>204</v>
      </c>
      <c r="D137" s="41" t="s">
        <v>84</v>
      </c>
      <c r="E137" s="42" t="s">
        <v>208</v>
      </c>
      <c r="F137" s="42"/>
      <c r="G137" s="61">
        <f>G138+G147</f>
        <v>4438509.38</v>
      </c>
      <c r="H137" s="266">
        <f>H138+H147</f>
        <v>4814537.72</v>
      </c>
      <c r="I137" s="267"/>
      <c r="J137" s="101"/>
    </row>
    <row r="138" spans="1:10" ht="126.75" thickBot="1" x14ac:dyDescent="0.3">
      <c r="A138" s="12" t="s">
        <v>209</v>
      </c>
      <c r="B138" s="42">
        <v>871</v>
      </c>
      <c r="C138" s="41" t="s">
        <v>204</v>
      </c>
      <c r="D138" s="41" t="s">
        <v>84</v>
      </c>
      <c r="E138" s="42" t="s">
        <v>210</v>
      </c>
      <c r="F138" s="42"/>
      <c r="G138" s="60">
        <f>G139+G144</f>
        <v>3252260.88</v>
      </c>
      <c r="H138" s="242">
        <f>H139+H145</f>
        <v>3358782.1499999994</v>
      </c>
      <c r="I138" s="244"/>
      <c r="J138" s="101"/>
    </row>
    <row r="139" spans="1:10" ht="63.75" thickBot="1" x14ac:dyDescent="0.3">
      <c r="A139" s="95" t="s">
        <v>211</v>
      </c>
      <c r="B139" s="42">
        <v>871</v>
      </c>
      <c r="C139" s="41" t="s">
        <v>204</v>
      </c>
      <c r="D139" s="41" t="s">
        <v>84</v>
      </c>
      <c r="E139" s="42" t="s">
        <v>212</v>
      </c>
      <c r="F139" s="42"/>
      <c r="G139" s="61">
        <f>G140+G142</f>
        <v>2980140.55</v>
      </c>
      <c r="H139" s="266">
        <f>H140+H142</f>
        <v>3070418.0599999996</v>
      </c>
      <c r="I139" s="267"/>
      <c r="J139" s="101"/>
    </row>
    <row r="140" spans="1:10" ht="189.75" thickBot="1" x14ac:dyDescent="0.3">
      <c r="A140" s="12" t="s">
        <v>93</v>
      </c>
      <c r="B140" s="42">
        <v>871</v>
      </c>
      <c r="C140" s="41" t="s">
        <v>204</v>
      </c>
      <c r="D140" s="41" t="s">
        <v>84</v>
      </c>
      <c r="E140" s="42" t="s">
        <v>213</v>
      </c>
      <c r="F140" s="42">
        <v>100</v>
      </c>
      <c r="G140" s="61">
        <f>G141</f>
        <v>2410930.79</v>
      </c>
      <c r="H140" s="266">
        <f>H141</f>
        <v>2501208.2999999998</v>
      </c>
      <c r="I140" s="267"/>
      <c r="J140" s="101"/>
    </row>
    <row r="141" spans="1:10" ht="48" thickBot="1" x14ac:dyDescent="0.3">
      <c r="A141" s="95" t="s">
        <v>214</v>
      </c>
      <c r="B141" s="42">
        <v>871</v>
      </c>
      <c r="C141" s="41" t="s">
        <v>204</v>
      </c>
      <c r="D141" s="41" t="s">
        <v>84</v>
      </c>
      <c r="E141" s="42" t="s">
        <v>213</v>
      </c>
      <c r="F141" s="42">
        <v>110</v>
      </c>
      <c r="G141" s="61">
        <v>2410930.79</v>
      </c>
      <c r="H141" s="266">
        <v>2501208.2999999998</v>
      </c>
      <c r="I141" s="267"/>
      <c r="J141" s="101"/>
    </row>
    <row r="142" spans="1:10" ht="79.5" thickBot="1" x14ac:dyDescent="0.3">
      <c r="A142" s="12" t="s">
        <v>101</v>
      </c>
      <c r="B142" s="42">
        <v>871</v>
      </c>
      <c r="C142" s="41" t="s">
        <v>204</v>
      </c>
      <c r="D142" s="41" t="s">
        <v>84</v>
      </c>
      <c r="E142" s="42" t="s">
        <v>213</v>
      </c>
      <c r="F142" s="42">
        <v>200</v>
      </c>
      <c r="G142" s="61">
        <f>G143</f>
        <v>569209.76</v>
      </c>
      <c r="H142" s="266">
        <f>H143</f>
        <v>569209.76</v>
      </c>
      <c r="I142" s="267"/>
      <c r="J142" s="101"/>
    </row>
    <row r="143" spans="1:10" ht="79.5" thickBot="1" x14ac:dyDescent="0.3">
      <c r="A143" s="95" t="s">
        <v>102</v>
      </c>
      <c r="B143" s="42">
        <v>871</v>
      </c>
      <c r="C143" s="41" t="s">
        <v>204</v>
      </c>
      <c r="D143" s="41" t="s">
        <v>84</v>
      </c>
      <c r="E143" s="42" t="s">
        <v>213</v>
      </c>
      <c r="F143" s="42">
        <v>240</v>
      </c>
      <c r="G143" s="61">
        <v>569209.76</v>
      </c>
      <c r="H143" s="266">
        <v>569209.76</v>
      </c>
      <c r="I143" s="267"/>
      <c r="J143" s="101"/>
    </row>
    <row r="144" spans="1:10" ht="126.75" thickBot="1" x14ac:dyDescent="0.3">
      <c r="A144" s="12" t="s">
        <v>215</v>
      </c>
      <c r="B144" s="42">
        <v>871</v>
      </c>
      <c r="C144" s="41" t="s">
        <v>204</v>
      </c>
      <c r="D144" s="41" t="s">
        <v>84</v>
      </c>
      <c r="E144" s="42" t="s">
        <v>216</v>
      </c>
      <c r="F144" s="42"/>
      <c r="G144" s="61">
        <f>G145</f>
        <v>272120.33</v>
      </c>
      <c r="H144" s="266">
        <f>H145</f>
        <v>288364.09000000003</v>
      </c>
      <c r="I144" s="267"/>
      <c r="J144" s="101"/>
    </row>
    <row r="145" spans="1:10" ht="189.75" thickBot="1" x14ac:dyDescent="0.3">
      <c r="A145" s="95" t="s">
        <v>93</v>
      </c>
      <c r="B145" s="42">
        <v>871</v>
      </c>
      <c r="C145" s="41" t="s">
        <v>204</v>
      </c>
      <c r="D145" s="41" t="s">
        <v>84</v>
      </c>
      <c r="E145" s="42" t="s">
        <v>217</v>
      </c>
      <c r="F145" s="42">
        <v>100</v>
      </c>
      <c r="G145" s="61">
        <f>G146</f>
        <v>272120.33</v>
      </c>
      <c r="H145" s="266">
        <f>H146</f>
        <v>288364.09000000003</v>
      </c>
      <c r="I145" s="267"/>
      <c r="J145" s="101"/>
    </row>
    <row r="146" spans="1:10" ht="48" thickBot="1" x14ac:dyDescent="0.3">
      <c r="A146" s="12" t="s">
        <v>214</v>
      </c>
      <c r="B146" s="42">
        <v>871</v>
      </c>
      <c r="C146" s="41" t="s">
        <v>204</v>
      </c>
      <c r="D146" s="41" t="s">
        <v>84</v>
      </c>
      <c r="E146" s="42" t="s">
        <v>217</v>
      </c>
      <c r="F146" s="42">
        <v>110</v>
      </c>
      <c r="G146" s="61">
        <v>272120.33</v>
      </c>
      <c r="H146" s="266">
        <v>288364.09000000003</v>
      </c>
      <c r="I146" s="267"/>
      <c r="J146" s="101"/>
    </row>
    <row r="147" spans="1:10" ht="129" customHeight="1" thickBot="1" x14ac:dyDescent="0.3">
      <c r="A147" s="95" t="s">
        <v>218</v>
      </c>
      <c r="B147" s="42">
        <v>871</v>
      </c>
      <c r="C147" s="41" t="s">
        <v>204</v>
      </c>
      <c r="D147" s="41" t="s">
        <v>84</v>
      </c>
      <c r="E147" s="42" t="s">
        <v>219</v>
      </c>
      <c r="F147" s="42"/>
      <c r="G147" s="61">
        <f>G148+G153+G157</f>
        <v>1186248.5</v>
      </c>
      <c r="H147" s="266">
        <f>H148+H153+H157</f>
        <v>1455755.57</v>
      </c>
      <c r="I147" s="267"/>
      <c r="J147" s="101"/>
    </row>
    <row r="148" spans="1:10" ht="63.75" thickBot="1" x14ac:dyDescent="0.3">
      <c r="A148" s="12" t="s">
        <v>254</v>
      </c>
      <c r="B148" s="42">
        <v>871</v>
      </c>
      <c r="C148" s="41" t="s">
        <v>204</v>
      </c>
      <c r="D148" s="41" t="s">
        <v>84</v>
      </c>
      <c r="E148" s="42" t="s">
        <v>221</v>
      </c>
      <c r="F148" s="42"/>
      <c r="G148" s="61">
        <f>G149+G151</f>
        <v>1065551.3900000001</v>
      </c>
      <c r="H148" s="266">
        <f>H149+H151</f>
        <v>1328680.55</v>
      </c>
      <c r="I148" s="267"/>
      <c r="J148" s="101"/>
    </row>
    <row r="149" spans="1:10" ht="189.75" thickBot="1" x14ac:dyDescent="0.3">
      <c r="A149" s="95" t="s">
        <v>93</v>
      </c>
      <c r="B149" s="42">
        <v>871</v>
      </c>
      <c r="C149" s="41" t="s">
        <v>204</v>
      </c>
      <c r="D149" s="41" t="s">
        <v>84</v>
      </c>
      <c r="E149" s="42" t="s">
        <v>221</v>
      </c>
      <c r="F149" s="42">
        <v>100</v>
      </c>
      <c r="G149" s="61">
        <f>G150</f>
        <v>957558.55</v>
      </c>
      <c r="H149" s="266">
        <f>H150</f>
        <v>1220687.71</v>
      </c>
      <c r="I149" s="267"/>
      <c r="J149" s="101"/>
    </row>
    <row r="150" spans="1:10" ht="48" thickBot="1" x14ac:dyDescent="0.3">
      <c r="A150" s="12" t="s">
        <v>214</v>
      </c>
      <c r="B150" s="42">
        <v>871</v>
      </c>
      <c r="C150" s="41" t="s">
        <v>204</v>
      </c>
      <c r="D150" s="41" t="s">
        <v>84</v>
      </c>
      <c r="E150" s="42" t="s">
        <v>221</v>
      </c>
      <c r="F150" s="42">
        <v>110</v>
      </c>
      <c r="G150" s="61">
        <v>957558.55</v>
      </c>
      <c r="H150" s="266">
        <v>1220687.71</v>
      </c>
      <c r="I150" s="267"/>
      <c r="J150" s="101"/>
    </row>
    <row r="151" spans="1:10" ht="64.5" customHeight="1" thickBot="1" x14ac:dyDescent="0.3">
      <c r="A151" s="95" t="s">
        <v>101</v>
      </c>
      <c r="B151" s="42">
        <v>871</v>
      </c>
      <c r="C151" s="41" t="s">
        <v>204</v>
      </c>
      <c r="D151" s="41" t="s">
        <v>84</v>
      </c>
      <c r="E151" s="42" t="s">
        <v>221</v>
      </c>
      <c r="F151" s="42">
        <v>200</v>
      </c>
      <c r="G151" s="61">
        <f>G152</f>
        <v>107992.84</v>
      </c>
      <c r="H151" s="266">
        <f>H152</f>
        <v>107992.84</v>
      </c>
      <c r="I151" s="267"/>
      <c r="J151" s="101"/>
    </row>
    <row r="152" spans="1:10" ht="79.5" thickBot="1" x14ac:dyDescent="0.3">
      <c r="A152" s="12" t="s">
        <v>102</v>
      </c>
      <c r="B152" s="42">
        <v>871</v>
      </c>
      <c r="C152" s="41" t="s">
        <v>204</v>
      </c>
      <c r="D152" s="41" t="s">
        <v>84</v>
      </c>
      <c r="E152" s="42" t="s">
        <v>221</v>
      </c>
      <c r="F152" s="42">
        <v>240</v>
      </c>
      <c r="G152" s="61">
        <v>107992.84</v>
      </c>
      <c r="H152" s="266">
        <v>107992.84</v>
      </c>
      <c r="I152" s="267"/>
      <c r="J152" s="101"/>
    </row>
    <row r="153" spans="1:10" ht="31.5" x14ac:dyDescent="0.25">
      <c r="A153" s="94" t="s">
        <v>255</v>
      </c>
      <c r="B153" s="262">
        <v>871</v>
      </c>
      <c r="C153" s="260" t="s">
        <v>204</v>
      </c>
      <c r="D153" s="260" t="s">
        <v>84</v>
      </c>
      <c r="E153" s="262" t="s">
        <v>223</v>
      </c>
      <c r="F153" s="262"/>
      <c r="G153" s="287">
        <f>G155</f>
        <v>18651.990000000002</v>
      </c>
      <c r="H153" s="289">
        <f>H155</f>
        <v>18938.490000000002</v>
      </c>
      <c r="I153" s="290"/>
      <c r="J153" s="251"/>
    </row>
    <row r="154" spans="1:10" ht="189.75" thickBot="1" x14ac:dyDescent="0.3">
      <c r="A154" s="46" t="s">
        <v>256</v>
      </c>
      <c r="B154" s="272"/>
      <c r="C154" s="235"/>
      <c r="D154" s="235"/>
      <c r="E154" s="237"/>
      <c r="F154" s="237"/>
      <c r="G154" s="288"/>
      <c r="H154" s="278"/>
      <c r="I154" s="279"/>
      <c r="J154" s="251"/>
    </row>
    <row r="155" spans="1:10" ht="48" thickBot="1" x14ac:dyDescent="0.3">
      <c r="A155" s="95" t="s">
        <v>141</v>
      </c>
      <c r="B155" s="42">
        <v>871</v>
      </c>
      <c r="C155" s="41" t="s">
        <v>204</v>
      </c>
      <c r="D155" s="41" t="s">
        <v>84</v>
      </c>
      <c r="E155" s="42" t="s">
        <v>223</v>
      </c>
      <c r="F155" s="42">
        <v>300</v>
      </c>
      <c r="G155" s="61">
        <f>G156</f>
        <v>18651.990000000002</v>
      </c>
      <c r="H155" s="266">
        <f>H156</f>
        <v>18938.490000000002</v>
      </c>
      <c r="I155" s="267"/>
      <c r="J155" s="101"/>
    </row>
    <row r="156" spans="1:10" ht="79.5" thickBot="1" x14ac:dyDescent="0.3">
      <c r="A156" s="12" t="s">
        <v>224</v>
      </c>
      <c r="B156" s="42">
        <v>871</v>
      </c>
      <c r="C156" s="41" t="s">
        <v>204</v>
      </c>
      <c r="D156" s="41" t="s">
        <v>84</v>
      </c>
      <c r="E156" s="42" t="s">
        <v>223</v>
      </c>
      <c r="F156" s="42">
        <v>320</v>
      </c>
      <c r="G156" s="61">
        <v>18651.990000000002</v>
      </c>
      <c r="H156" s="266">
        <v>18938.490000000002</v>
      </c>
      <c r="I156" s="267"/>
      <c r="J156" s="101"/>
    </row>
    <row r="157" spans="1:10" ht="126.75" thickBot="1" x14ac:dyDescent="0.3">
      <c r="A157" s="53" t="s">
        <v>215</v>
      </c>
      <c r="B157" s="42">
        <v>871</v>
      </c>
      <c r="C157" s="47" t="s">
        <v>204</v>
      </c>
      <c r="D157" s="47" t="s">
        <v>84</v>
      </c>
      <c r="E157" s="48" t="s">
        <v>225</v>
      </c>
      <c r="F157" s="48"/>
      <c r="G157" s="66">
        <f>G158</f>
        <v>102045.12</v>
      </c>
      <c r="H157" s="266">
        <f>H158</f>
        <v>108136.53</v>
      </c>
      <c r="I157" s="267"/>
      <c r="J157" s="101"/>
    </row>
    <row r="158" spans="1:10" ht="205.5" thickBot="1" x14ac:dyDescent="0.3">
      <c r="A158" s="49" t="s">
        <v>260</v>
      </c>
      <c r="B158" s="42">
        <v>871</v>
      </c>
      <c r="C158" s="87" t="s">
        <v>204</v>
      </c>
      <c r="D158" s="87" t="s">
        <v>84</v>
      </c>
      <c r="E158" s="88" t="s">
        <v>225</v>
      </c>
      <c r="F158" s="88">
        <v>100</v>
      </c>
      <c r="G158" s="78">
        <f>G159</f>
        <v>102045.12</v>
      </c>
      <c r="H158" s="289">
        <f>H159</f>
        <v>108136.53</v>
      </c>
      <c r="I158" s="290"/>
      <c r="J158" s="90"/>
    </row>
    <row r="159" spans="1:10" ht="48" thickBot="1" x14ac:dyDescent="0.3">
      <c r="A159" s="80" t="s">
        <v>214</v>
      </c>
      <c r="B159" s="42">
        <v>871</v>
      </c>
      <c r="C159" s="81" t="s">
        <v>204</v>
      </c>
      <c r="D159" s="81" t="s">
        <v>84</v>
      </c>
      <c r="E159" s="82" t="s">
        <v>225</v>
      </c>
      <c r="F159" s="82">
        <v>110</v>
      </c>
      <c r="G159" s="89">
        <v>102045.12</v>
      </c>
      <c r="H159" s="300">
        <v>108136.53</v>
      </c>
      <c r="I159" s="267"/>
      <c r="J159" s="101"/>
    </row>
    <row r="160" spans="1:10" ht="16.5" thickBot="1" x14ac:dyDescent="0.3">
      <c r="A160" s="45" t="s">
        <v>226</v>
      </c>
      <c r="B160" s="42">
        <v>871</v>
      </c>
      <c r="C160" s="33">
        <v>10</v>
      </c>
      <c r="D160" s="33"/>
      <c r="E160" s="34"/>
      <c r="F160" s="34"/>
      <c r="G160" s="59">
        <f t="shared" ref="G160:H165" si="9">G161</f>
        <v>180400</v>
      </c>
      <c r="H160" s="285">
        <f t="shared" si="9"/>
        <v>187616</v>
      </c>
      <c r="I160" s="286"/>
      <c r="J160" s="101"/>
    </row>
    <row r="161" spans="1:10" ht="32.25" thickBot="1" x14ac:dyDescent="0.3">
      <c r="A161" s="95" t="s">
        <v>227</v>
      </c>
      <c r="B161" s="42">
        <v>871</v>
      </c>
      <c r="C161" s="41">
        <v>10</v>
      </c>
      <c r="D161" s="41" t="s">
        <v>84</v>
      </c>
      <c r="E161" s="42"/>
      <c r="F161" s="42"/>
      <c r="G161" s="60">
        <f t="shared" si="9"/>
        <v>180400</v>
      </c>
      <c r="H161" s="242">
        <f t="shared" si="9"/>
        <v>187616</v>
      </c>
      <c r="I161" s="244"/>
      <c r="J161" s="101"/>
    </row>
    <row r="162" spans="1:10" ht="32.25" thickBot="1" x14ac:dyDescent="0.3">
      <c r="A162" s="12" t="s">
        <v>103</v>
      </c>
      <c r="B162" s="42">
        <v>871</v>
      </c>
      <c r="C162" s="41">
        <v>10</v>
      </c>
      <c r="D162" s="41" t="s">
        <v>84</v>
      </c>
      <c r="E162" s="42" t="s">
        <v>104</v>
      </c>
      <c r="F162" s="42"/>
      <c r="G162" s="61">
        <f t="shared" si="9"/>
        <v>180400</v>
      </c>
      <c r="H162" s="266">
        <f t="shared" si="9"/>
        <v>187616</v>
      </c>
      <c r="I162" s="267"/>
      <c r="J162" s="101"/>
    </row>
    <row r="163" spans="1:10" ht="63.75" thickBot="1" x14ac:dyDescent="0.3">
      <c r="A163" s="95" t="s">
        <v>187</v>
      </c>
      <c r="B163" s="42">
        <v>871</v>
      </c>
      <c r="C163" s="41">
        <v>10</v>
      </c>
      <c r="D163" s="41" t="s">
        <v>84</v>
      </c>
      <c r="E163" s="42" t="s">
        <v>121</v>
      </c>
      <c r="F163" s="42"/>
      <c r="G163" s="61">
        <f t="shared" si="9"/>
        <v>180400</v>
      </c>
      <c r="H163" s="266">
        <f t="shared" si="9"/>
        <v>187616</v>
      </c>
      <c r="I163" s="267"/>
      <c r="J163" s="101"/>
    </row>
    <row r="164" spans="1:10" ht="63.75" thickBot="1" x14ac:dyDescent="0.3">
      <c r="A164" s="12" t="s">
        <v>228</v>
      </c>
      <c r="B164" s="42">
        <v>871</v>
      </c>
      <c r="C164" s="41">
        <v>10</v>
      </c>
      <c r="D164" s="41" t="s">
        <v>84</v>
      </c>
      <c r="E164" s="42" t="s">
        <v>229</v>
      </c>
      <c r="F164" s="42"/>
      <c r="G164" s="61">
        <f t="shared" si="9"/>
        <v>180400</v>
      </c>
      <c r="H164" s="266">
        <f t="shared" si="9"/>
        <v>187616</v>
      </c>
      <c r="I164" s="267"/>
      <c r="J164" s="101"/>
    </row>
    <row r="165" spans="1:10" ht="48" thickBot="1" x14ac:dyDescent="0.3">
      <c r="A165" s="95" t="s">
        <v>141</v>
      </c>
      <c r="B165" s="42">
        <v>871</v>
      </c>
      <c r="C165" s="41">
        <v>10</v>
      </c>
      <c r="D165" s="41" t="s">
        <v>84</v>
      </c>
      <c r="E165" s="42" t="s">
        <v>229</v>
      </c>
      <c r="F165" s="42">
        <v>300</v>
      </c>
      <c r="G165" s="61">
        <f t="shared" si="9"/>
        <v>180400</v>
      </c>
      <c r="H165" s="266">
        <f t="shared" si="9"/>
        <v>187616</v>
      </c>
      <c r="I165" s="267"/>
      <c r="J165" s="101"/>
    </row>
    <row r="166" spans="1:10" ht="63.75" thickBot="1" x14ac:dyDescent="0.3">
      <c r="A166" s="12" t="s">
        <v>230</v>
      </c>
      <c r="B166" s="42">
        <v>871</v>
      </c>
      <c r="C166" s="41">
        <v>10</v>
      </c>
      <c r="D166" s="41" t="s">
        <v>84</v>
      </c>
      <c r="E166" s="42" t="s">
        <v>229</v>
      </c>
      <c r="F166" s="42">
        <v>310</v>
      </c>
      <c r="G166" s="61">
        <v>180400</v>
      </c>
      <c r="H166" s="266">
        <v>187616</v>
      </c>
      <c r="I166" s="267"/>
      <c r="J166" s="101"/>
    </row>
    <row r="167" spans="1:10" ht="32.25" thickBot="1" x14ac:dyDescent="0.3">
      <c r="A167" s="32" t="s">
        <v>231</v>
      </c>
      <c r="B167" s="42">
        <v>871</v>
      </c>
      <c r="C167" s="33">
        <v>11</v>
      </c>
      <c r="D167" s="33"/>
      <c r="E167" s="34"/>
      <c r="F167" s="34"/>
      <c r="G167" s="59">
        <f t="shared" ref="G167:H171" si="10">G168</f>
        <v>6001977.6900000004</v>
      </c>
      <c r="H167" s="285">
        <f t="shared" si="10"/>
        <v>6388250.6300000008</v>
      </c>
      <c r="I167" s="286"/>
      <c r="J167" s="101"/>
    </row>
    <row r="168" spans="1:10" ht="16.5" thickBot="1" x14ac:dyDescent="0.3">
      <c r="A168" s="12" t="s">
        <v>232</v>
      </c>
      <c r="B168" s="42">
        <v>871</v>
      </c>
      <c r="C168" s="41">
        <v>11</v>
      </c>
      <c r="D168" s="41" t="s">
        <v>84</v>
      </c>
      <c r="E168" s="42" t="s">
        <v>233</v>
      </c>
      <c r="F168" s="42"/>
      <c r="G168" s="61">
        <f t="shared" si="10"/>
        <v>6001977.6900000004</v>
      </c>
      <c r="H168" s="266">
        <f t="shared" si="10"/>
        <v>6388250.6300000008</v>
      </c>
      <c r="I168" s="267"/>
      <c r="J168" s="101"/>
    </row>
    <row r="169" spans="1:10" ht="111" thickBot="1" x14ac:dyDescent="0.3">
      <c r="A169" s="95" t="s">
        <v>206</v>
      </c>
      <c r="B169" s="42">
        <v>871</v>
      </c>
      <c r="C169" s="41">
        <v>11</v>
      </c>
      <c r="D169" s="41" t="s">
        <v>84</v>
      </c>
      <c r="E169" s="42" t="s">
        <v>207</v>
      </c>
      <c r="F169" s="42"/>
      <c r="G169" s="61">
        <f t="shared" si="10"/>
        <v>6001977.6900000004</v>
      </c>
      <c r="H169" s="266">
        <f t="shared" si="10"/>
        <v>6388250.6300000008</v>
      </c>
      <c r="I169" s="267"/>
      <c r="J169" s="101"/>
    </row>
    <row r="170" spans="1:10" ht="48" thickBot="1" x14ac:dyDescent="0.3">
      <c r="A170" s="12" t="s">
        <v>159</v>
      </c>
      <c r="B170" s="42">
        <v>871</v>
      </c>
      <c r="C170" s="41">
        <v>11</v>
      </c>
      <c r="D170" s="41" t="s">
        <v>84</v>
      </c>
      <c r="E170" s="42" t="s">
        <v>208</v>
      </c>
      <c r="F170" s="42"/>
      <c r="G170" s="61">
        <f t="shared" si="10"/>
        <v>6001977.6900000004</v>
      </c>
      <c r="H170" s="266">
        <f t="shared" si="10"/>
        <v>6388250.6300000008</v>
      </c>
      <c r="I170" s="267"/>
      <c r="J170" s="101"/>
    </row>
    <row r="171" spans="1:10" ht="63.75" thickBot="1" x14ac:dyDescent="0.3">
      <c r="A171" s="95" t="s">
        <v>257</v>
      </c>
      <c r="B171" s="42">
        <v>871</v>
      </c>
      <c r="C171" s="41">
        <v>11</v>
      </c>
      <c r="D171" s="41" t="s">
        <v>84</v>
      </c>
      <c r="E171" s="42" t="s">
        <v>235</v>
      </c>
      <c r="F171" s="42"/>
      <c r="G171" s="61">
        <f t="shared" si="10"/>
        <v>6001977.6900000004</v>
      </c>
      <c r="H171" s="266">
        <f t="shared" si="10"/>
        <v>6388250.6300000008</v>
      </c>
      <c r="I171" s="267"/>
      <c r="J171" s="101"/>
    </row>
    <row r="172" spans="1:10" ht="79.5" thickBot="1" x14ac:dyDescent="0.3">
      <c r="A172" s="53" t="s">
        <v>258</v>
      </c>
      <c r="B172" s="42">
        <v>871</v>
      </c>
      <c r="C172" s="41">
        <v>11</v>
      </c>
      <c r="D172" s="41" t="s">
        <v>84</v>
      </c>
      <c r="E172" s="42" t="s">
        <v>237</v>
      </c>
      <c r="F172" s="42"/>
      <c r="G172" s="61">
        <f>G173+G175</f>
        <v>6001977.6900000004</v>
      </c>
      <c r="H172" s="266">
        <f>H173+H175</f>
        <v>6388250.6300000008</v>
      </c>
      <c r="I172" s="267"/>
      <c r="J172" s="101"/>
    </row>
    <row r="173" spans="1:10" ht="189.75" thickBot="1" x14ac:dyDescent="0.3">
      <c r="A173" s="94" t="s">
        <v>93</v>
      </c>
      <c r="B173" s="42">
        <v>871</v>
      </c>
      <c r="C173" s="91">
        <v>11</v>
      </c>
      <c r="D173" s="91" t="s">
        <v>84</v>
      </c>
      <c r="E173" s="92" t="s">
        <v>237</v>
      </c>
      <c r="F173" s="92">
        <v>100</v>
      </c>
      <c r="G173" s="93">
        <f>G174</f>
        <v>5206788.79</v>
      </c>
      <c r="H173" s="289">
        <f>H174</f>
        <v>5593061.7300000004</v>
      </c>
      <c r="I173" s="290"/>
      <c r="J173" s="90"/>
    </row>
    <row r="174" spans="1:10" ht="48" thickBot="1" x14ac:dyDescent="0.3">
      <c r="A174" s="80" t="s">
        <v>214</v>
      </c>
      <c r="B174" s="42">
        <v>871</v>
      </c>
      <c r="C174" s="81">
        <v>11</v>
      </c>
      <c r="D174" s="81" t="s">
        <v>84</v>
      </c>
      <c r="E174" s="82" t="s">
        <v>237</v>
      </c>
      <c r="F174" s="82">
        <v>110</v>
      </c>
      <c r="G174" s="89">
        <v>5206788.79</v>
      </c>
      <c r="H174" s="266">
        <v>5593061.7300000004</v>
      </c>
      <c r="I174" s="267"/>
      <c r="J174" s="101"/>
    </row>
    <row r="175" spans="1:10" ht="67.5" customHeight="1" thickBot="1" x14ac:dyDescent="0.3">
      <c r="A175" s="95" t="s">
        <v>101</v>
      </c>
      <c r="B175" s="42">
        <v>871</v>
      </c>
      <c r="C175" s="41">
        <v>11</v>
      </c>
      <c r="D175" s="41" t="s">
        <v>84</v>
      </c>
      <c r="E175" s="42" t="s">
        <v>237</v>
      </c>
      <c r="F175" s="42">
        <v>200</v>
      </c>
      <c r="G175" s="61">
        <f>G176</f>
        <v>795188.9</v>
      </c>
      <c r="H175" s="266">
        <f>H176</f>
        <v>795188.9</v>
      </c>
      <c r="I175" s="267"/>
      <c r="J175" s="101"/>
    </row>
    <row r="176" spans="1:10" ht="79.5" thickBot="1" x14ac:dyDescent="0.3">
      <c r="A176" s="12" t="s">
        <v>102</v>
      </c>
      <c r="B176" s="42">
        <v>871</v>
      </c>
      <c r="C176" s="41">
        <v>11</v>
      </c>
      <c r="D176" s="41" t="s">
        <v>84</v>
      </c>
      <c r="E176" s="42" t="s">
        <v>237</v>
      </c>
      <c r="F176" s="42">
        <v>240</v>
      </c>
      <c r="G176" s="61">
        <v>795188.9</v>
      </c>
      <c r="H176" s="266">
        <v>795188.9</v>
      </c>
      <c r="I176" s="267"/>
      <c r="J176" s="101"/>
    </row>
    <row r="177" spans="1:10" ht="16.5" thickBot="1" x14ac:dyDescent="0.3">
      <c r="A177" s="45" t="s">
        <v>238</v>
      </c>
      <c r="B177" s="34"/>
      <c r="C177" s="34"/>
      <c r="D177" s="34"/>
      <c r="E177" s="34"/>
      <c r="F177" s="34"/>
      <c r="G177" s="72">
        <f>G22+G75+G84+G91+G107+G134+G160+G167</f>
        <v>25148341.82</v>
      </c>
      <c r="H177" s="295">
        <f>H22+H75+H84+H91+H107+H134+H160+H167</f>
        <v>25245111.369999997</v>
      </c>
      <c r="I177" s="296"/>
      <c r="J177" s="101"/>
    </row>
  </sheetData>
  <mergeCells count="193">
    <mergeCell ref="B153:B154"/>
    <mergeCell ref="B121:B122"/>
    <mergeCell ref="B34:B36"/>
    <mergeCell ref="B37:B39"/>
    <mergeCell ref="A2:J9"/>
    <mergeCell ref="H172:I172"/>
    <mergeCell ref="H173:I173"/>
    <mergeCell ref="H174:I174"/>
    <mergeCell ref="H175:I175"/>
    <mergeCell ref="J153:J154"/>
    <mergeCell ref="H155:I155"/>
    <mergeCell ref="H156:I156"/>
    <mergeCell ref="H157:I157"/>
    <mergeCell ref="H158:I158"/>
    <mergeCell ref="H159:I159"/>
    <mergeCell ref="H150:I150"/>
    <mergeCell ref="H151:I151"/>
    <mergeCell ref="H152:I152"/>
    <mergeCell ref="C153:C154"/>
    <mergeCell ref="D153:D154"/>
    <mergeCell ref="E153:E154"/>
    <mergeCell ref="F153:F154"/>
    <mergeCell ref="G153:G154"/>
    <mergeCell ref="H153:I154"/>
    <mergeCell ref="H176:I176"/>
    <mergeCell ref="H177:I177"/>
    <mergeCell ref="H166:I166"/>
    <mergeCell ref="H167:I167"/>
    <mergeCell ref="H168:I168"/>
    <mergeCell ref="H169:I169"/>
    <mergeCell ref="H170:I170"/>
    <mergeCell ref="H171:I171"/>
    <mergeCell ref="H160:I160"/>
    <mergeCell ref="H161:I161"/>
    <mergeCell ref="H162:I162"/>
    <mergeCell ref="H163:I163"/>
    <mergeCell ref="H164:I164"/>
    <mergeCell ref="H165:I165"/>
    <mergeCell ref="H144:I144"/>
    <mergeCell ref="H145:I145"/>
    <mergeCell ref="H146:I146"/>
    <mergeCell ref="H147:I147"/>
    <mergeCell ref="H148:I148"/>
    <mergeCell ref="H149:I149"/>
    <mergeCell ref="H138:I138"/>
    <mergeCell ref="H139:I139"/>
    <mergeCell ref="H140:I140"/>
    <mergeCell ref="H141:I141"/>
    <mergeCell ref="H142:I142"/>
    <mergeCell ref="H143:I143"/>
    <mergeCell ref="H132:I132"/>
    <mergeCell ref="H133:I133"/>
    <mergeCell ref="H134:I134"/>
    <mergeCell ref="H135:I135"/>
    <mergeCell ref="H136:I136"/>
    <mergeCell ref="H137:I137"/>
    <mergeCell ref="G127:G128"/>
    <mergeCell ref="H127:I128"/>
    <mergeCell ref="J127:J128"/>
    <mergeCell ref="H129:I129"/>
    <mergeCell ref="H130:I130"/>
    <mergeCell ref="H131:I131"/>
    <mergeCell ref="J121:J122"/>
    <mergeCell ref="H123:I123"/>
    <mergeCell ref="H124:I124"/>
    <mergeCell ref="H125:I125"/>
    <mergeCell ref="H126:I126"/>
    <mergeCell ref="A127:A128"/>
    <mergeCell ref="C127:C128"/>
    <mergeCell ref="D127:D128"/>
    <mergeCell ref="E127:E128"/>
    <mergeCell ref="F127:F128"/>
    <mergeCell ref="B127:B128"/>
    <mergeCell ref="H118:I118"/>
    <mergeCell ref="H119:I119"/>
    <mergeCell ref="H120:I120"/>
    <mergeCell ref="A121:A122"/>
    <mergeCell ref="C121:C122"/>
    <mergeCell ref="D121:D122"/>
    <mergeCell ref="E121:E122"/>
    <mergeCell ref="F121:F122"/>
    <mergeCell ref="G121:G122"/>
    <mergeCell ref="H121:I122"/>
    <mergeCell ref="H112:I112"/>
    <mergeCell ref="H113:I113"/>
    <mergeCell ref="H114:I114"/>
    <mergeCell ref="H115:I115"/>
    <mergeCell ref="H116:I116"/>
    <mergeCell ref="H117:I117"/>
    <mergeCell ref="H106:I106"/>
    <mergeCell ref="H107:I107"/>
    <mergeCell ref="H108:I108"/>
    <mergeCell ref="H109:I109"/>
    <mergeCell ref="H110:I110"/>
    <mergeCell ref="H111:I111"/>
    <mergeCell ref="H100:I100"/>
    <mergeCell ref="H101:I101"/>
    <mergeCell ref="H102:I102"/>
    <mergeCell ref="H103:I103"/>
    <mergeCell ref="H104:I104"/>
    <mergeCell ref="H105:I105"/>
    <mergeCell ref="H94:I94"/>
    <mergeCell ref="H95:I95"/>
    <mergeCell ref="H96:I96"/>
    <mergeCell ref="H97:I97"/>
    <mergeCell ref="H98:I98"/>
    <mergeCell ref="H99:I99"/>
    <mergeCell ref="H88:I88"/>
    <mergeCell ref="H89:I89"/>
    <mergeCell ref="H90:I90"/>
    <mergeCell ref="H91:I91"/>
    <mergeCell ref="H92:I92"/>
    <mergeCell ref="H93:I93"/>
    <mergeCell ref="H82:I82"/>
    <mergeCell ref="H83:I83"/>
    <mergeCell ref="H84:I84"/>
    <mergeCell ref="H85:I85"/>
    <mergeCell ref="H86:I86"/>
    <mergeCell ref="H87:I87"/>
    <mergeCell ref="H76:I76"/>
    <mergeCell ref="H77:I77"/>
    <mergeCell ref="H78:I78"/>
    <mergeCell ref="H79:I79"/>
    <mergeCell ref="H80:I80"/>
    <mergeCell ref="H81:I81"/>
    <mergeCell ref="H70:I70"/>
    <mergeCell ref="H71:I71"/>
    <mergeCell ref="H72:I72"/>
    <mergeCell ref="H73:I73"/>
    <mergeCell ref="H74:I74"/>
    <mergeCell ref="H75:I75"/>
    <mergeCell ref="H64:I64"/>
    <mergeCell ref="H65:I65"/>
    <mergeCell ref="H66:I66"/>
    <mergeCell ref="H67:I67"/>
    <mergeCell ref="H68:I68"/>
    <mergeCell ref="H69:I69"/>
    <mergeCell ref="H58:I58"/>
    <mergeCell ref="H59:I59"/>
    <mergeCell ref="H60:I60"/>
    <mergeCell ref="H61:I61"/>
    <mergeCell ref="H62:I62"/>
    <mergeCell ref="H63:I63"/>
    <mergeCell ref="H52:I52"/>
    <mergeCell ref="H53:I53"/>
    <mergeCell ref="H54:I54"/>
    <mergeCell ref="H55:I55"/>
    <mergeCell ref="H56:I56"/>
    <mergeCell ref="H57:I57"/>
    <mergeCell ref="H46:I46"/>
    <mergeCell ref="H47:I47"/>
    <mergeCell ref="H48:I48"/>
    <mergeCell ref="H49:I49"/>
    <mergeCell ref="H50:I50"/>
    <mergeCell ref="H51:I51"/>
    <mergeCell ref="H40:I40"/>
    <mergeCell ref="H41:I41"/>
    <mergeCell ref="H42:I42"/>
    <mergeCell ref="H43:I43"/>
    <mergeCell ref="H44:I44"/>
    <mergeCell ref="H45:I45"/>
    <mergeCell ref="H34:I36"/>
    <mergeCell ref="J34:J36"/>
    <mergeCell ref="A37:A39"/>
    <mergeCell ref="C37:C39"/>
    <mergeCell ref="D37:D39"/>
    <mergeCell ref="E37:E39"/>
    <mergeCell ref="F37:F39"/>
    <mergeCell ref="G37:G39"/>
    <mergeCell ref="H37:I39"/>
    <mergeCell ref="J37:J39"/>
    <mergeCell ref="H30:I30"/>
    <mergeCell ref="H31:I31"/>
    <mergeCell ref="H32:I32"/>
    <mergeCell ref="H33:I33"/>
    <mergeCell ref="A34:A36"/>
    <mergeCell ref="C34:C36"/>
    <mergeCell ref="D34:D36"/>
    <mergeCell ref="E34:E36"/>
    <mergeCell ref="F34:F36"/>
    <mergeCell ref="G34:G36"/>
    <mergeCell ref="H24:I24"/>
    <mergeCell ref="H25:I25"/>
    <mergeCell ref="H26:I26"/>
    <mergeCell ref="H27:I27"/>
    <mergeCell ref="H28:I28"/>
    <mergeCell ref="H29:I29"/>
    <mergeCell ref="A10:J15"/>
    <mergeCell ref="A17:J19"/>
    <mergeCell ref="H20:I20"/>
    <mergeCell ref="H21:I21"/>
    <mergeCell ref="H22:I22"/>
    <mergeCell ref="H23:I23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9"/>
  <sheetViews>
    <sheetView workbookViewId="0">
      <selection activeCell="I16" sqref="I16"/>
    </sheetView>
  </sheetViews>
  <sheetFormatPr defaultRowHeight="15" x14ac:dyDescent="0.25"/>
  <cols>
    <col min="1" max="1" width="29.85546875" customWidth="1"/>
    <col min="2" max="2" width="17.7109375" customWidth="1"/>
    <col min="3" max="3" width="19.42578125" customWidth="1"/>
    <col min="4" max="4" width="23.42578125" customWidth="1"/>
  </cols>
  <sheetData>
    <row r="2" spans="1:5" s="100" customFormat="1" ht="22.5" customHeight="1" x14ac:dyDescent="0.25">
      <c r="B2" s="220" t="s">
        <v>364</v>
      </c>
      <c r="C2" s="221"/>
      <c r="D2" s="221"/>
    </row>
    <row r="3" spans="1:5" s="100" customFormat="1" x14ac:dyDescent="0.25">
      <c r="B3" s="221"/>
      <c r="C3" s="221"/>
      <c r="D3" s="221"/>
    </row>
    <row r="4" spans="1:5" s="100" customFormat="1" x14ac:dyDescent="0.25">
      <c r="B4" s="221"/>
      <c r="C4" s="221"/>
      <c r="D4" s="221"/>
    </row>
    <row r="5" spans="1:5" s="100" customFormat="1" x14ac:dyDescent="0.25">
      <c r="B5" s="221"/>
      <c r="C5" s="221"/>
      <c r="D5" s="221"/>
    </row>
    <row r="6" spans="1:5" s="100" customFormat="1" x14ac:dyDescent="0.25">
      <c r="B6" s="221"/>
      <c r="C6" s="221"/>
      <c r="D6" s="221"/>
    </row>
    <row r="7" spans="1:5" s="100" customFormat="1" x14ac:dyDescent="0.25">
      <c r="B7" s="221"/>
      <c r="C7" s="221"/>
      <c r="D7" s="221"/>
    </row>
    <row r="8" spans="1:5" s="100" customFormat="1" x14ac:dyDescent="0.25">
      <c r="B8" s="221"/>
      <c r="C8" s="221"/>
      <c r="D8" s="221"/>
    </row>
    <row r="9" spans="1:5" ht="15.75" customHeight="1" x14ac:dyDescent="0.25">
      <c r="B9" s="220" t="s">
        <v>365</v>
      </c>
      <c r="C9" s="221"/>
      <c r="D9" s="221"/>
      <c r="E9" s="56"/>
    </row>
    <row r="10" spans="1:5" ht="15.75" customHeight="1" x14ac:dyDescent="0.25">
      <c r="B10" s="221"/>
      <c r="C10" s="221"/>
      <c r="D10" s="221"/>
      <c r="E10" s="56"/>
    </row>
    <row r="11" spans="1:5" ht="15.75" customHeight="1" x14ac:dyDescent="0.25">
      <c r="B11" s="221"/>
      <c r="C11" s="221"/>
      <c r="D11" s="221"/>
      <c r="E11" s="56"/>
    </row>
    <row r="12" spans="1:5" ht="15.75" customHeight="1" x14ac:dyDescent="0.25">
      <c r="B12" s="221"/>
      <c r="C12" s="221"/>
      <c r="D12" s="221"/>
      <c r="E12" s="56"/>
    </row>
    <row r="13" spans="1:5" ht="15.75" customHeight="1" x14ac:dyDescent="0.25">
      <c r="B13" s="221"/>
      <c r="C13" s="221"/>
      <c r="D13" s="221"/>
      <c r="E13" s="56"/>
    </row>
    <row r="14" spans="1:5" ht="15.75" customHeight="1" x14ac:dyDescent="0.25">
      <c r="B14" s="221"/>
      <c r="C14" s="221"/>
      <c r="D14" s="221"/>
      <c r="E14" s="56"/>
    </row>
    <row r="15" spans="1:5" ht="15.75" customHeight="1" x14ac:dyDescent="0.25">
      <c r="B15" s="221"/>
      <c r="C15" s="221"/>
      <c r="D15" s="221"/>
      <c r="E15" s="56"/>
    </row>
    <row r="16" spans="1:5" ht="96" customHeight="1" x14ac:dyDescent="0.25">
      <c r="A16" s="228" t="s">
        <v>262</v>
      </c>
      <c r="B16" s="228"/>
      <c r="C16" s="228"/>
      <c r="D16" s="228"/>
      <c r="E16" s="56"/>
    </row>
    <row r="17" spans="1:5" x14ac:dyDescent="0.25">
      <c r="A17" s="228"/>
      <c r="B17" s="228"/>
      <c r="C17" s="228"/>
      <c r="D17" s="228"/>
      <c r="E17" s="56"/>
    </row>
    <row r="18" spans="1:5" x14ac:dyDescent="0.25">
      <c r="A18" s="228"/>
      <c r="B18" s="228"/>
      <c r="C18" s="228"/>
      <c r="D18" s="228"/>
      <c r="E18" s="56"/>
    </row>
    <row r="19" spans="1:5" ht="15.75" thickBot="1" x14ac:dyDescent="0.3">
      <c r="A19" s="303" t="s">
        <v>261</v>
      </c>
      <c r="B19" s="303"/>
      <c r="C19" s="303"/>
      <c r="D19" s="303"/>
      <c r="E19" s="56"/>
    </row>
    <row r="20" spans="1:5" ht="15.75" thickBot="1" x14ac:dyDescent="0.3">
      <c r="A20" s="102" t="s">
        <v>78</v>
      </c>
      <c r="B20" s="103" t="s">
        <v>2</v>
      </c>
      <c r="C20" s="104" t="s">
        <v>3</v>
      </c>
      <c r="D20" s="105" t="s">
        <v>4</v>
      </c>
      <c r="E20" s="56"/>
    </row>
    <row r="21" spans="1:5" ht="64.5" thickBot="1" x14ac:dyDescent="0.3">
      <c r="A21" s="113" t="s">
        <v>263</v>
      </c>
      <c r="B21" s="107">
        <v>62400</v>
      </c>
      <c r="C21" s="98">
        <v>62400</v>
      </c>
      <c r="D21" s="99">
        <v>62400</v>
      </c>
      <c r="E21" s="56"/>
    </row>
    <row r="22" spans="1:5" ht="26.25" thickBot="1" x14ac:dyDescent="0.3">
      <c r="A22" s="106" t="s">
        <v>111</v>
      </c>
      <c r="B22" s="107">
        <v>62400</v>
      </c>
      <c r="C22" s="96">
        <v>62400</v>
      </c>
      <c r="D22" s="97">
        <v>62400</v>
      </c>
      <c r="E22" s="56"/>
    </row>
    <row r="23" spans="1:5" ht="77.25" thickBot="1" x14ac:dyDescent="0.3">
      <c r="A23" s="113" t="s">
        <v>264</v>
      </c>
      <c r="B23" s="107">
        <v>127300</v>
      </c>
      <c r="C23" s="98">
        <v>127300</v>
      </c>
      <c r="D23" s="99">
        <v>127300</v>
      </c>
      <c r="E23" s="56"/>
    </row>
    <row r="24" spans="1:5" ht="39" thickBot="1" x14ac:dyDescent="0.3">
      <c r="A24" s="106" t="s">
        <v>265</v>
      </c>
      <c r="B24" s="107">
        <v>100500</v>
      </c>
      <c r="C24" s="98">
        <v>100500</v>
      </c>
      <c r="D24" s="99">
        <v>100500</v>
      </c>
      <c r="E24" s="56"/>
    </row>
    <row r="25" spans="1:5" ht="64.5" thickBot="1" x14ac:dyDescent="0.3">
      <c r="A25" s="113" t="s">
        <v>266</v>
      </c>
      <c r="B25" s="107">
        <v>62541</v>
      </c>
      <c r="C25" s="98">
        <v>62541</v>
      </c>
      <c r="D25" s="99">
        <v>62541</v>
      </c>
      <c r="E25" s="56"/>
    </row>
    <row r="26" spans="1:5" ht="15.75" thickBot="1" x14ac:dyDescent="0.3">
      <c r="A26" s="106" t="s">
        <v>267</v>
      </c>
      <c r="B26" s="107">
        <v>37121.269999999997</v>
      </c>
      <c r="C26" s="98">
        <v>37121.269999999997</v>
      </c>
      <c r="D26" s="99">
        <v>37121.269999999997</v>
      </c>
      <c r="E26" s="56"/>
    </row>
    <row r="27" spans="1:5" ht="39" thickBot="1" x14ac:dyDescent="0.3">
      <c r="A27" s="113" t="s">
        <v>113</v>
      </c>
      <c r="B27" s="107">
        <v>58700</v>
      </c>
      <c r="C27" s="98">
        <v>58700</v>
      </c>
      <c r="D27" s="99">
        <v>58700</v>
      </c>
      <c r="E27" s="56"/>
    </row>
    <row r="28" spans="1:5" ht="15.75" thickBot="1" x14ac:dyDescent="0.3">
      <c r="A28" s="108" t="s">
        <v>238</v>
      </c>
      <c r="B28" s="109">
        <v>510962.27</v>
      </c>
      <c r="C28" s="110">
        <v>510962.27</v>
      </c>
      <c r="D28" s="111">
        <v>510962.27</v>
      </c>
      <c r="E28" s="56"/>
    </row>
    <row r="29" spans="1:5" ht="15.75" x14ac:dyDescent="0.25">
      <c r="A29" s="86"/>
    </row>
    <row r="30" spans="1:5" ht="15.75" x14ac:dyDescent="0.25">
      <c r="A30" s="86"/>
    </row>
    <row r="31" spans="1:5" ht="15.75" x14ac:dyDescent="0.25">
      <c r="A31" s="86"/>
    </row>
    <row r="32" spans="1:5" ht="15.75" x14ac:dyDescent="0.25">
      <c r="A32" s="86"/>
    </row>
    <row r="33" spans="1:1" ht="15.75" x14ac:dyDescent="0.25">
      <c r="A33" s="86"/>
    </row>
    <row r="34" spans="1:1" ht="15.75" x14ac:dyDescent="0.25">
      <c r="A34" s="86"/>
    </row>
    <row r="35" spans="1:1" ht="15.75" x14ac:dyDescent="0.25">
      <c r="A35" s="86"/>
    </row>
    <row r="36" spans="1:1" ht="15.75" x14ac:dyDescent="0.25">
      <c r="A36" s="86"/>
    </row>
    <row r="37" spans="1:1" ht="15.75" x14ac:dyDescent="0.25">
      <c r="A37" s="86"/>
    </row>
    <row r="38" spans="1:1" ht="15.75" x14ac:dyDescent="0.25">
      <c r="A38" s="86"/>
    </row>
    <row r="39" spans="1:1" ht="15.75" x14ac:dyDescent="0.25">
      <c r="A39" s="86"/>
    </row>
  </sheetData>
  <mergeCells count="4">
    <mergeCell ref="B2:D8"/>
    <mergeCell ref="B9:D15"/>
    <mergeCell ref="A16:D18"/>
    <mergeCell ref="A19:D19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I22" sqref="I22"/>
    </sheetView>
  </sheetViews>
  <sheetFormatPr defaultRowHeight="15" x14ac:dyDescent="0.25"/>
  <cols>
    <col min="1" max="1" width="22.42578125" customWidth="1"/>
    <col min="2" max="2" width="21.28515625" customWidth="1"/>
    <col min="3" max="3" width="16.140625" customWidth="1"/>
    <col min="4" max="4" width="16.5703125" customWidth="1"/>
    <col min="5" max="5" width="16.85546875" customWidth="1"/>
  </cols>
  <sheetData>
    <row r="1" spans="1:5" ht="10.5" customHeight="1" x14ac:dyDescent="0.25"/>
    <row r="2" spans="1:5" x14ac:dyDescent="0.25">
      <c r="B2" s="220" t="s">
        <v>366</v>
      </c>
      <c r="C2" s="221"/>
      <c r="D2" s="221"/>
      <c r="E2" s="221"/>
    </row>
    <row r="3" spans="1:5" ht="15.75" customHeight="1" x14ac:dyDescent="0.25">
      <c r="B3" s="221"/>
      <c r="C3" s="221"/>
      <c r="D3" s="221"/>
      <c r="E3" s="221"/>
    </row>
    <row r="4" spans="1:5" s="100" customFormat="1" ht="15.75" customHeight="1" x14ac:dyDescent="0.25">
      <c r="B4" s="221"/>
      <c r="C4" s="221"/>
      <c r="D4" s="221"/>
      <c r="E4" s="221"/>
    </row>
    <row r="5" spans="1:5" s="100" customFormat="1" ht="15.75" customHeight="1" x14ac:dyDescent="0.25">
      <c r="B5" s="221"/>
      <c r="C5" s="221"/>
      <c r="D5" s="221"/>
      <c r="E5" s="221"/>
    </row>
    <row r="6" spans="1:5" s="100" customFormat="1" ht="15.75" customHeight="1" x14ac:dyDescent="0.25">
      <c r="B6" s="221"/>
      <c r="C6" s="221"/>
      <c r="D6" s="221"/>
      <c r="E6" s="221"/>
    </row>
    <row r="7" spans="1:5" s="100" customFormat="1" ht="15.75" customHeight="1" x14ac:dyDescent="0.25">
      <c r="B7" s="221"/>
      <c r="C7" s="221"/>
      <c r="D7" s="221"/>
      <c r="E7" s="221"/>
    </row>
    <row r="8" spans="1:5" s="100" customFormat="1" ht="15.75" customHeight="1" x14ac:dyDescent="0.25">
      <c r="B8" s="221"/>
      <c r="C8" s="221"/>
      <c r="D8" s="221"/>
      <c r="E8" s="221"/>
    </row>
    <row r="9" spans="1:5" s="100" customFormat="1" ht="15.75" customHeight="1" x14ac:dyDescent="0.25">
      <c r="B9" s="221"/>
      <c r="C9" s="221"/>
      <c r="D9" s="221"/>
      <c r="E9" s="221"/>
    </row>
    <row r="10" spans="1:5" s="100" customFormat="1" ht="15.75" customHeight="1" x14ac:dyDescent="0.25">
      <c r="B10" s="221"/>
      <c r="C10" s="221"/>
      <c r="D10" s="221"/>
      <c r="E10" s="221"/>
    </row>
    <row r="11" spans="1:5" ht="15.75" customHeight="1" x14ac:dyDescent="0.25">
      <c r="B11" s="221"/>
      <c r="C11" s="221"/>
      <c r="D11" s="221"/>
      <c r="E11" s="221"/>
    </row>
    <row r="12" spans="1:5" ht="15.75" customHeight="1" x14ac:dyDescent="0.25">
      <c r="B12" s="221"/>
      <c r="C12" s="221"/>
      <c r="D12" s="221"/>
      <c r="E12" s="221"/>
    </row>
    <row r="13" spans="1:5" ht="15.75" customHeight="1" x14ac:dyDescent="0.25">
      <c r="A13" s="114"/>
      <c r="B13" s="221"/>
      <c r="C13" s="221"/>
      <c r="D13" s="221"/>
      <c r="E13" s="221"/>
    </row>
    <row r="14" spans="1:5" ht="15.75" customHeight="1" x14ac:dyDescent="0.25">
      <c r="B14" s="221"/>
      <c r="C14" s="221"/>
      <c r="D14" s="221"/>
      <c r="E14" s="221"/>
    </row>
    <row r="15" spans="1:5" ht="15.75" customHeight="1" x14ac:dyDescent="0.25">
      <c r="B15" s="221"/>
      <c r="C15" s="221"/>
      <c r="D15" s="221"/>
      <c r="E15" s="221"/>
    </row>
    <row r="16" spans="1:5" ht="6.75" customHeight="1" x14ac:dyDescent="0.25">
      <c r="B16" s="221"/>
      <c r="C16" s="221"/>
      <c r="D16" s="221"/>
      <c r="E16" s="221"/>
    </row>
    <row r="17" spans="1:5" ht="8.25" customHeight="1" x14ac:dyDescent="0.25">
      <c r="B17" s="221"/>
      <c r="C17" s="221"/>
      <c r="D17" s="221"/>
      <c r="E17" s="221"/>
    </row>
    <row r="18" spans="1:5" ht="43.5" customHeight="1" x14ac:dyDescent="0.25">
      <c r="A18" s="304" t="s">
        <v>268</v>
      </c>
      <c r="B18" s="304"/>
      <c r="C18" s="304"/>
      <c r="D18" s="304"/>
      <c r="E18" s="304"/>
    </row>
    <row r="19" spans="1:5" ht="13.5" customHeight="1" thickBot="1" x14ac:dyDescent="0.3">
      <c r="D19" s="305" t="s">
        <v>269</v>
      </c>
      <c r="E19" s="305"/>
    </row>
    <row r="20" spans="1:5" ht="29.25" thickBot="1" x14ac:dyDescent="0.3">
      <c r="A20" s="115" t="s">
        <v>270</v>
      </c>
      <c r="B20" s="116" t="s">
        <v>78</v>
      </c>
      <c r="C20" s="117" t="s">
        <v>2</v>
      </c>
      <c r="D20" s="118" t="s">
        <v>3</v>
      </c>
      <c r="E20" s="119" t="s">
        <v>4</v>
      </c>
    </row>
    <row r="21" spans="1:5" ht="72" thickBot="1" x14ac:dyDescent="0.3">
      <c r="A21" s="138" t="s">
        <v>271</v>
      </c>
      <c r="B21" s="120" t="s">
        <v>272</v>
      </c>
      <c r="C21" s="121">
        <f>913175.46+C27</f>
        <v>1332561.72</v>
      </c>
      <c r="D21" s="122">
        <v>0</v>
      </c>
      <c r="E21" s="123">
        <v>0</v>
      </c>
    </row>
    <row r="22" spans="1:5" ht="60.75" thickBot="1" x14ac:dyDescent="0.3">
      <c r="A22" s="139" t="s">
        <v>273</v>
      </c>
      <c r="B22" s="142" t="s">
        <v>274</v>
      </c>
      <c r="C22" s="126">
        <v>913175.46</v>
      </c>
      <c r="D22" s="127">
        <v>0</v>
      </c>
      <c r="E22" s="112">
        <v>0</v>
      </c>
    </row>
    <row r="23" spans="1:5" ht="63.75" customHeight="1" thickBot="1" x14ac:dyDescent="0.3">
      <c r="A23" s="139" t="s">
        <v>275</v>
      </c>
      <c r="B23" s="142" t="s">
        <v>276</v>
      </c>
      <c r="C23" s="126">
        <v>913175.46</v>
      </c>
      <c r="D23" s="128">
        <v>913175.46</v>
      </c>
      <c r="E23" s="129">
        <v>913175.46</v>
      </c>
    </row>
    <row r="24" spans="1:5" ht="93.75" customHeight="1" thickBot="1" x14ac:dyDescent="0.3">
      <c r="A24" s="139" t="s">
        <v>277</v>
      </c>
      <c r="B24" s="142" t="s">
        <v>278</v>
      </c>
      <c r="C24" s="126">
        <v>913175.46</v>
      </c>
      <c r="D24" s="130">
        <v>913175.46</v>
      </c>
      <c r="E24" s="131">
        <v>913175.46</v>
      </c>
    </row>
    <row r="25" spans="1:5" ht="90.75" thickBot="1" x14ac:dyDescent="0.3">
      <c r="A25" s="139" t="s">
        <v>279</v>
      </c>
      <c r="B25" s="125" t="s">
        <v>280</v>
      </c>
      <c r="C25" s="132">
        <v>0</v>
      </c>
      <c r="D25" s="128">
        <v>-913175.46</v>
      </c>
      <c r="E25" s="129">
        <v>-913175.46</v>
      </c>
    </row>
    <row r="26" spans="1:5" ht="92.25" customHeight="1" thickBot="1" x14ac:dyDescent="0.3">
      <c r="A26" s="139" t="s">
        <v>281</v>
      </c>
      <c r="B26" s="142" t="s">
        <v>282</v>
      </c>
      <c r="C26" s="132">
        <v>0</v>
      </c>
      <c r="D26" s="130">
        <v>-913175.46</v>
      </c>
      <c r="E26" s="131">
        <v>-913175.46</v>
      </c>
    </row>
    <row r="27" spans="1:5" ht="60.75" thickBot="1" x14ac:dyDescent="0.3">
      <c r="A27" s="139" t="s">
        <v>283</v>
      </c>
      <c r="B27" s="125" t="s">
        <v>284</v>
      </c>
      <c r="C27" s="133">
        <v>419386.26</v>
      </c>
      <c r="D27" s="127">
        <v>0</v>
      </c>
      <c r="E27" s="112">
        <v>0</v>
      </c>
    </row>
    <row r="28" spans="1:5" ht="30.75" thickBot="1" x14ac:dyDescent="0.3">
      <c r="A28" s="124" t="s">
        <v>285</v>
      </c>
      <c r="B28" s="125" t="s">
        <v>286</v>
      </c>
      <c r="C28" s="158">
        <f>C29</f>
        <v>-84892174.030000001</v>
      </c>
      <c r="D28" s="128">
        <v>-26539012</v>
      </c>
      <c r="E28" s="129">
        <v>-27139814.379999999</v>
      </c>
    </row>
    <row r="29" spans="1:5" ht="45.75" thickBot="1" x14ac:dyDescent="0.3">
      <c r="A29" s="139" t="s">
        <v>287</v>
      </c>
      <c r="B29" s="125" t="s">
        <v>288</v>
      </c>
      <c r="C29" s="158">
        <f>C30</f>
        <v>-84892174.030000001</v>
      </c>
      <c r="D29" s="128">
        <v>-26539012</v>
      </c>
      <c r="E29" s="129">
        <v>-27139814.379999999</v>
      </c>
    </row>
    <row r="30" spans="1:5" ht="45.75" thickBot="1" x14ac:dyDescent="0.3">
      <c r="A30" s="139" t="s">
        <v>289</v>
      </c>
      <c r="B30" s="125" t="s">
        <v>290</v>
      </c>
      <c r="C30" s="158">
        <f>C31</f>
        <v>-84892174.030000001</v>
      </c>
      <c r="D30" s="128">
        <v>-26539012</v>
      </c>
      <c r="E30" s="129">
        <v>-27139814.379999999</v>
      </c>
    </row>
    <row r="31" spans="1:5" ht="60.75" thickBot="1" x14ac:dyDescent="0.3">
      <c r="A31" s="139" t="s">
        <v>291</v>
      </c>
      <c r="B31" s="125" t="s">
        <v>292</v>
      </c>
      <c r="C31" s="158">
        <v>-84892174.030000001</v>
      </c>
      <c r="D31" s="130">
        <v>-26539012</v>
      </c>
      <c r="E31" s="131">
        <v>-27139814.379999999</v>
      </c>
    </row>
    <row r="32" spans="1:5" ht="45.75" thickBot="1" x14ac:dyDescent="0.3">
      <c r="A32" s="139" t="s">
        <v>293</v>
      </c>
      <c r="B32" s="125" t="s">
        <v>294</v>
      </c>
      <c r="C32" s="159">
        <f>C33</f>
        <v>84892174.030000001</v>
      </c>
      <c r="D32" s="133">
        <v>26539012</v>
      </c>
      <c r="E32" s="133">
        <v>27139814.379999999</v>
      </c>
    </row>
    <row r="33" spans="1:5" ht="45.75" thickBot="1" x14ac:dyDescent="0.3">
      <c r="A33" s="139" t="s">
        <v>295</v>
      </c>
      <c r="B33" s="125" t="s">
        <v>296</v>
      </c>
      <c r="C33" s="159">
        <f>C34</f>
        <v>84892174.030000001</v>
      </c>
      <c r="D33" s="133">
        <v>26539012</v>
      </c>
      <c r="E33" s="133">
        <v>27139814.379999999</v>
      </c>
    </row>
    <row r="34" spans="1:5" ht="45.75" thickBot="1" x14ac:dyDescent="0.3">
      <c r="A34" s="139" t="s">
        <v>297</v>
      </c>
      <c r="B34" s="125" t="s">
        <v>298</v>
      </c>
      <c r="C34" s="159">
        <f>C35</f>
        <v>84892174.030000001</v>
      </c>
      <c r="D34" s="133">
        <v>26539012</v>
      </c>
      <c r="E34" s="133">
        <v>27139814.379999999</v>
      </c>
    </row>
    <row r="35" spans="1:5" ht="60.75" thickBot="1" x14ac:dyDescent="0.3">
      <c r="A35" s="140" t="s">
        <v>299</v>
      </c>
      <c r="B35" s="134" t="s">
        <v>300</v>
      </c>
      <c r="C35" s="159">
        <v>84892174.030000001</v>
      </c>
      <c r="D35" s="131">
        <v>26539012</v>
      </c>
      <c r="E35" s="131">
        <v>27139814.379999999</v>
      </c>
    </row>
    <row r="36" spans="1:5" ht="60.75" thickBot="1" x14ac:dyDescent="0.3">
      <c r="A36" s="141" t="s">
        <v>301</v>
      </c>
      <c r="B36" s="135" t="s">
        <v>302</v>
      </c>
      <c r="C36" s="132">
        <v>0</v>
      </c>
      <c r="D36" s="127">
        <v>0</v>
      </c>
      <c r="E36" s="112">
        <v>0</v>
      </c>
    </row>
    <row r="37" spans="1:5" ht="60.75" thickBot="1" x14ac:dyDescent="0.3">
      <c r="A37" s="139" t="s">
        <v>303</v>
      </c>
      <c r="B37" s="125" t="s">
        <v>304</v>
      </c>
      <c r="C37" s="132">
        <v>0</v>
      </c>
      <c r="D37" s="136">
        <v>0</v>
      </c>
      <c r="E37" s="137">
        <v>0</v>
      </c>
    </row>
    <row r="38" spans="1:5" ht="90.75" thickBot="1" x14ac:dyDescent="0.3">
      <c r="A38" s="139" t="s">
        <v>305</v>
      </c>
      <c r="B38" s="125" t="s">
        <v>306</v>
      </c>
      <c r="C38" s="132">
        <v>0</v>
      </c>
      <c r="D38" s="136">
        <v>0</v>
      </c>
      <c r="E38" s="137">
        <v>0</v>
      </c>
    </row>
    <row r="39" spans="1:5" ht="105.75" thickBot="1" x14ac:dyDescent="0.3">
      <c r="A39" s="139" t="s">
        <v>307</v>
      </c>
      <c r="B39" s="125" t="s">
        <v>308</v>
      </c>
      <c r="C39" s="132">
        <v>0</v>
      </c>
      <c r="D39" s="136">
        <v>0</v>
      </c>
      <c r="E39" s="137">
        <v>0</v>
      </c>
    </row>
  </sheetData>
  <mergeCells count="3">
    <mergeCell ref="A18:E18"/>
    <mergeCell ref="D19:E19"/>
    <mergeCell ref="B2:E1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№3</vt:lpstr>
      <vt:lpstr>Приложение №4</vt:lpstr>
      <vt:lpstr>Приложение №5</vt:lpstr>
      <vt:lpstr>Приложение №6</vt:lpstr>
      <vt:lpstr>Приложение №7</vt:lpstr>
      <vt:lpstr>Приложение №8</vt:lpstr>
      <vt:lpstr>приложение №10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2024-12-23T11:48:17Z</cp:lastPrinted>
  <dcterms:created xsi:type="dcterms:W3CDTF">2024-01-29T07:42:18Z</dcterms:created>
  <dcterms:modified xsi:type="dcterms:W3CDTF">2024-12-28T07:05:51Z</dcterms:modified>
</cp:coreProperties>
</file>