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er\Desktop\СОБРАНИЕ ДЕПУТАТОВ 6 СОЗЫВ\ИСПОЛНЕНИЕ БЮДЖЕТА 2024\исполнение\"/>
    </mc:Choice>
  </mc:AlternateContent>
  <bookViews>
    <workbookView xWindow="0" yWindow="0" windowWidth="28800" windowHeight="13620"/>
  </bookViews>
  <sheets>
    <sheet name="Приложение №3" sheetId="18" r:id="rId1"/>
  </sheets>
  <definedNames>
    <definedName name="_xlnm._FilterDatabase" localSheetId="0" hidden="1">'Приложение №3'!$A$8:$F$249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46" i="18" l="1"/>
  <c r="H245" i="18"/>
  <c r="G244" i="18"/>
  <c r="F244" i="18"/>
  <c r="F243" i="18" s="1"/>
  <c r="H242" i="18"/>
  <c r="H241" i="18"/>
  <c r="H240" i="18"/>
  <c r="G239" i="18"/>
  <c r="F239" i="18"/>
  <c r="F238" i="18" s="1"/>
  <c r="F235" i="18"/>
  <c r="H235" i="18" s="1"/>
  <c r="H234" i="18"/>
  <c r="H233" i="18"/>
  <c r="G232" i="18"/>
  <c r="F232" i="18"/>
  <c r="F231" i="18"/>
  <c r="H231" i="18" s="1"/>
  <c r="G230" i="18"/>
  <c r="H223" i="18"/>
  <c r="G222" i="18"/>
  <c r="F222" i="18"/>
  <c r="F221" i="18" s="1"/>
  <c r="F220" i="18" s="1"/>
  <c r="F219" i="18" s="1"/>
  <c r="F218" i="18" s="1"/>
  <c r="F217" i="18" s="1"/>
  <c r="H216" i="18"/>
  <c r="G215" i="18"/>
  <c r="F215" i="18"/>
  <c r="F214" i="18" s="1"/>
  <c r="H213" i="18"/>
  <c r="G212" i="18"/>
  <c r="G211" i="18" s="1"/>
  <c r="F212" i="18"/>
  <c r="F211" i="18" s="1"/>
  <c r="F210" i="18"/>
  <c r="H210" i="18" s="1"/>
  <c r="G209" i="18"/>
  <c r="G208" i="18"/>
  <c r="F208" i="18"/>
  <c r="H207" i="18"/>
  <c r="G206" i="18"/>
  <c r="H204" i="18"/>
  <c r="H203" i="18"/>
  <c r="H202" i="18"/>
  <c r="G201" i="18"/>
  <c r="F201" i="18"/>
  <c r="H200" i="18"/>
  <c r="G199" i="18"/>
  <c r="F199" i="18"/>
  <c r="H198" i="18"/>
  <c r="G197" i="18"/>
  <c r="F197" i="18"/>
  <c r="H194" i="18"/>
  <c r="G193" i="18"/>
  <c r="G192" i="18" s="1"/>
  <c r="F193" i="18"/>
  <c r="H191" i="18"/>
  <c r="G190" i="18"/>
  <c r="F190" i="18"/>
  <c r="F187" i="18" s="1"/>
  <c r="H189" i="18"/>
  <c r="G188" i="18"/>
  <c r="F188" i="18"/>
  <c r="H181" i="18"/>
  <c r="G180" i="18"/>
  <c r="F180" i="18"/>
  <c r="F179" i="18" s="1"/>
  <c r="F178" i="18" s="1"/>
  <c r="F177" i="18" s="1"/>
  <c r="F176" i="18" s="1"/>
  <c r="F175" i="18" s="1"/>
  <c r="H174" i="18"/>
  <c r="G173" i="18"/>
  <c r="F173" i="18"/>
  <c r="F172" i="18" s="1"/>
  <c r="F171" i="18"/>
  <c r="H171" i="18" s="1"/>
  <c r="G170" i="18"/>
  <c r="G169" i="18" s="1"/>
  <c r="F168" i="18"/>
  <c r="H168" i="18" s="1"/>
  <c r="G167" i="18"/>
  <c r="G166" i="18" s="1"/>
  <c r="F163" i="18"/>
  <c r="F162" i="18" s="1"/>
  <c r="F161" i="18" s="1"/>
  <c r="F160" i="18" s="1"/>
  <c r="F159" i="18" s="1"/>
  <c r="F158" i="18" s="1"/>
  <c r="G162" i="18"/>
  <c r="H156" i="18"/>
  <c r="G155" i="18"/>
  <c r="F155" i="18"/>
  <c r="F154" i="18" s="1"/>
  <c r="H153" i="18"/>
  <c r="G152" i="18"/>
  <c r="G151" i="18" s="1"/>
  <c r="F152" i="18"/>
  <c r="H150" i="18"/>
  <c r="G149" i="18"/>
  <c r="F149" i="18"/>
  <c r="F148" i="18" s="1"/>
  <c r="H147" i="18"/>
  <c r="G146" i="18"/>
  <c r="G145" i="18" s="1"/>
  <c r="F146" i="18"/>
  <c r="F145" i="18" s="1"/>
  <c r="H144" i="18"/>
  <c r="G143" i="18"/>
  <c r="F143" i="18"/>
  <c r="F142" i="18" s="1"/>
  <c r="H141" i="18"/>
  <c r="G140" i="18"/>
  <c r="G139" i="18" s="1"/>
  <c r="F140" i="18"/>
  <c r="H135" i="18"/>
  <c r="G134" i="18"/>
  <c r="G133" i="18" s="1"/>
  <c r="F134" i="18"/>
  <c r="F133" i="18" s="1"/>
  <c r="H132" i="18"/>
  <c r="G131" i="18"/>
  <c r="G130" i="18" s="1"/>
  <c r="F131" i="18"/>
  <c r="F130" i="18" s="1"/>
  <c r="F129" i="18"/>
  <c r="G128" i="18"/>
  <c r="G127" i="18" s="1"/>
  <c r="H122" i="18"/>
  <c r="G121" i="18"/>
  <c r="G120" i="18" s="1"/>
  <c r="F121" i="18"/>
  <c r="F120" i="18" s="1"/>
  <c r="F119" i="18" s="1"/>
  <c r="F118" i="18" s="1"/>
  <c r="F117" i="18" s="1"/>
  <c r="H116" i="18"/>
  <c r="G115" i="18"/>
  <c r="H115" i="18" s="1"/>
  <c r="F115" i="18"/>
  <c r="F114" i="18" s="1"/>
  <c r="F113" i="18" s="1"/>
  <c r="F112" i="18" s="1"/>
  <c r="F111" i="18" s="1"/>
  <c r="H110" i="18"/>
  <c r="G109" i="18"/>
  <c r="G108" i="18" s="1"/>
  <c r="F109" i="18"/>
  <c r="H106" i="18"/>
  <c r="G105" i="18"/>
  <c r="G104" i="18" s="1"/>
  <c r="G103" i="18" s="1"/>
  <c r="F105" i="18"/>
  <c r="F104" i="18" s="1"/>
  <c r="F103" i="18" s="1"/>
  <c r="H102" i="18"/>
  <c r="G101" i="18"/>
  <c r="F101" i="18"/>
  <c r="H100" i="18"/>
  <c r="G99" i="18"/>
  <c r="F99" i="18"/>
  <c r="F97" i="18" s="1"/>
  <c r="H98" i="18"/>
  <c r="F93" i="18"/>
  <c r="H93" i="18" s="1"/>
  <c r="G92" i="18"/>
  <c r="G91" i="18" s="1"/>
  <c r="H90" i="18"/>
  <c r="G89" i="18"/>
  <c r="G88" i="18" s="1"/>
  <c r="F89" i="18"/>
  <c r="F88" i="18" s="1"/>
  <c r="H82" i="18"/>
  <c r="G81" i="18"/>
  <c r="F81" i="18"/>
  <c r="F80" i="18" s="1"/>
  <c r="F79" i="18" s="1"/>
  <c r="F78" i="18" s="1"/>
  <c r="F77" i="18" s="1"/>
  <c r="F76" i="18" s="1"/>
  <c r="H75" i="18"/>
  <c r="G74" i="18"/>
  <c r="H74" i="18" s="1"/>
  <c r="F74" i="18"/>
  <c r="H73" i="18"/>
  <c r="G72" i="18"/>
  <c r="F72" i="18"/>
  <c r="H66" i="18"/>
  <c r="F65" i="18"/>
  <c r="H65" i="18" s="1"/>
  <c r="G64" i="18"/>
  <c r="H63" i="18"/>
  <c r="G62" i="18"/>
  <c r="F62" i="18"/>
  <c r="F61" i="18" s="1"/>
  <c r="F60" i="18"/>
  <c r="H60" i="18" s="1"/>
  <c r="H59" i="18"/>
  <c r="G58" i="18"/>
  <c r="G57" i="18" s="1"/>
  <c r="H56" i="18"/>
  <c r="G55" i="18"/>
  <c r="F55" i="18"/>
  <c r="F51" i="18"/>
  <c r="H51" i="18" s="1"/>
  <c r="G50" i="18"/>
  <c r="G49" i="18" s="1"/>
  <c r="H47" i="18"/>
  <c r="G46" i="18"/>
  <c r="F46" i="18"/>
  <c r="H45" i="18"/>
  <c r="G44" i="18"/>
  <c r="F44" i="18"/>
  <c r="H40" i="18"/>
  <c r="G39" i="18"/>
  <c r="F39" i="18"/>
  <c r="F38" i="18" s="1"/>
  <c r="H37" i="18"/>
  <c r="G36" i="18"/>
  <c r="G35" i="18" s="1"/>
  <c r="F36" i="18"/>
  <c r="F35" i="18" s="1"/>
  <c r="H34" i="18"/>
  <c r="G33" i="18"/>
  <c r="G32" i="18" s="1"/>
  <c r="F33" i="18"/>
  <c r="F32" i="18" s="1"/>
  <c r="H31" i="18"/>
  <c r="G30" i="18"/>
  <c r="G29" i="18" s="1"/>
  <c r="F30" i="18"/>
  <c r="F29" i="18" s="1"/>
  <c r="F27" i="18"/>
  <c r="F26" i="18" s="1"/>
  <c r="F25" i="18" s="1"/>
  <c r="G26" i="18"/>
  <c r="F22" i="18"/>
  <c r="G21" i="18"/>
  <c r="G20" i="18" s="1"/>
  <c r="H19" i="18"/>
  <c r="G18" i="18"/>
  <c r="G17" i="18" s="1"/>
  <c r="F18" i="18"/>
  <c r="H15" i="18"/>
  <c r="G14" i="18"/>
  <c r="G13" i="18" s="1"/>
  <c r="G12" i="18" s="1"/>
  <c r="F14" i="18"/>
  <c r="F13" i="18" s="1"/>
  <c r="F12" i="18" s="1"/>
  <c r="H222" i="18" l="1"/>
  <c r="F71" i="18"/>
  <c r="F70" i="18" s="1"/>
  <c r="F69" i="18" s="1"/>
  <c r="F68" i="18" s="1"/>
  <c r="F67" i="18" s="1"/>
  <c r="G71" i="18"/>
  <c r="G70" i="18" s="1"/>
  <c r="H70" i="18" s="1"/>
  <c r="H188" i="18"/>
  <c r="H173" i="18"/>
  <c r="H35" i="18"/>
  <c r="H72" i="18"/>
  <c r="F167" i="18"/>
  <c r="F43" i="18"/>
  <c r="F42" i="18" s="1"/>
  <c r="F41" i="18" s="1"/>
  <c r="H163" i="18"/>
  <c r="F96" i="18"/>
  <c r="F28" i="18"/>
  <c r="H18" i="18"/>
  <c r="H33" i="18"/>
  <c r="G126" i="18"/>
  <c r="G125" i="18" s="1"/>
  <c r="H131" i="18"/>
  <c r="H197" i="18"/>
  <c r="H215" i="18"/>
  <c r="H232" i="18"/>
  <c r="G43" i="18"/>
  <c r="G42" i="18" s="1"/>
  <c r="F170" i="18"/>
  <c r="H201" i="18"/>
  <c r="G221" i="18"/>
  <c r="G220" i="18" s="1"/>
  <c r="H220" i="18" s="1"/>
  <c r="H239" i="18"/>
  <c r="F237" i="18"/>
  <c r="H14" i="18"/>
  <c r="H109" i="18"/>
  <c r="F17" i="18"/>
  <c r="H17" i="18" s="1"/>
  <c r="F50" i="18"/>
  <c r="F49" i="18" s="1"/>
  <c r="F48" i="18" s="1"/>
  <c r="F209" i="18"/>
  <c r="F206" i="18" s="1"/>
  <c r="F205" i="18" s="1"/>
  <c r="G238" i="18"/>
  <c r="H238" i="18" s="1"/>
  <c r="F24" i="18"/>
  <c r="F23" i="18" s="1"/>
  <c r="H46" i="18"/>
  <c r="H89" i="18"/>
  <c r="H99" i="18"/>
  <c r="H104" i="18"/>
  <c r="H146" i="18"/>
  <c r="H149" i="18"/>
  <c r="G172" i="18"/>
  <c r="H172" i="18" s="1"/>
  <c r="H244" i="18"/>
  <c r="H162" i="18"/>
  <c r="H130" i="18"/>
  <c r="H32" i="18"/>
  <c r="H71" i="18"/>
  <c r="H88" i="18"/>
  <c r="H133" i="18"/>
  <c r="H190" i="18"/>
  <c r="H12" i="18"/>
  <c r="H29" i="18"/>
  <c r="G48" i="18"/>
  <c r="H26" i="18"/>
  <c r="G25" i="18"/>
  <c r="H13" i="18"/>
  <c r="G16" i="18"/>
  <c r="G11" i="18" s="1"/>
  <c r="H30" i="18"/>
  <c r="H27" i="18"/>
  <c r="H36" i="18"/>
  <c r="H44" i="18"/>
  <c r="F58" i="18"/>
  <c r="F57" i="18" s="1"/>
  <c r="G87" i="18"/>
  <c r="H103" i="18"/>
  <c r="F108" i="18"/>
  <c r="F107" i="18" s="1"/>
  <c r="G114" i="18"/>
  <c r="H120" i="18"/>
  <c r="G119" i="18"/>
  <c r="G161" i="18"/>
  <c r="G196" i="18"/>
  <c r="G214" i="18"/>
  <c r="H214" i="18" s="1"/>
  <c r="F236" i="18"/>
  <c r="H22" i="18"/>
  <c r="F21" i="18"/>
  <c r="F20" i="18" s="1"/>
  <c r="F16" i="18" s="1"/>
  <c r="F11" i="18" s="1"/>
  <c r="F10" i="18" s="1"/>
  <c r="H39" i="18"/>
  <c r="G38" i="18"/>
  <c r="H38" i="18" s="1"/>
  <c r="H55" i="18"/>
  <c r="F64" i="18"/>
  <c r="H64" i="18" s="1"/>
  <c r="G69" i="18"/>
  <c r="F92" i="18"/>
  <c r="H101" i="18"/>
  <c r="H105" i="18"/>
  <c r="G107" i="18"/>
  <c r="H121" i="18"/>
  <c r="H134" i="18"/>
  <c r="H143" i="18"/>
  <c r="G142" i="18"/>
  <c r="H145" i="18"/>
  <c r="G148" i="18"/>
  <c r="H148" i="18" s="1"/>
  <c r="F151" i="18"/>
  <c r="H151" i="18" s="1"/>
  <c r="H152" i="18"/>
  <c r="F196" i="18"/>
  <c r="F195" i="18" s="1"/>
  <c r="H199" i="18"/>
  <c r="H208" i="18"/>
  <c r="H212" i="18"/>
  <c r="F230" i="18"/>
  <c r="F229" i="18" s="1"/>
  <c r="F228" i="18" s="1"/>
  <c r="F227" i="18" s="1"/>
  <c r="F226" i="18" s="1"/>
  <c r="F225" i="18" s="1"/>
  <c r="F224" i="18" s="1"/>
  <c r="H129" i="18"/>
  <c r="F128" i="18"/>
  <c r="F127" i="18" s="1"/>
  <c r="F126" i="18" s="1"/>
  <c r="F125" i="18" s="1"/>
  <c r="F124" i="18" s="1"/>
  <c r="G219" i="18"/>
  <c r="G229" i="18"/>
  <c r="H62" i="18"/>
  <c r="G61" i="18"/>
  <c r="H61" i="18" s="1"/>
  <c r="H81" i="18"/>
  <c r="G80" i="18"/>
  <c r="G97" i="18"/>
  <c r="F139" i="18"/>
  <c r="H140" i="18"/>
  <c r="H155" i="18"/>
  <c r="G154" i="18"/>
  <c r="H154" i="18" s="1"/>
  <c r="F166" i="18"/>
  <c r="H167" i="18"/>
  <c r="G187" i="18"/>
  <c r="F192" i="18"/>
  <c r="H192" i="18" s="1"/>
  <c r="H193" i="18"/>
  <c r="H211" i="18"/>
  <c r="G243" i="18"/>
  <c r="H243" i="18" s="1"/>
  <c r="H180" i="18"/>
  <c r="G179" i="18"/>
  <c r="H43" i="18" l="1"/>
  <c r="H42" i="18"/>
  <c r="F95" i="18"/>
  <c r="F94" i="18" s="1"/>
  <c r="F169" i="18"/>
  <c r="H169" i="18" s="1"/>
  <c r="H170" i="18"/>
  <c r="G236" i="18"/>
  <c r="H236" i="18" s="1"/>
  <c r="H21" i="18"/>
  <c r="H49" i="18"/>
  <c r="H221" i="18"/>
  <c r="G28" i="18"/>
  <c r="H28" i="18" s="1"/>
  <c r="H209" i="18"/>
  <c r="G41" i="18"/>
  <c r="H41" i="18" s="1"/>
  <c r="G205" i="18"/>
  <c r="H205" i="18" s="1"/>
  <c r="F54" i="18"/>
  <c r="F53" i="18" s="1"/>
  <c r="F52" i="18" s="1"/>
  <c r="F9" i="18" s="1"/>
  <c r="G165" i="18"/>
  <c r="G164" i="18" s="1"/>
  <c r="H206" i="18"/>
  <c r="H50" i="18"/>
  <c r="H48" i="18"/>
  <c r="H20" i="18"/>
  <c r="F186" i="18"/>
  <c r="F185" i="18" s="1"/>
  <c r="F184" i="18" s="1"/>
  <c r="F183" i="18" s="1"/>
  <c r="F182" i="18" s="1"/>
  <c r="H11" i="18"/>
  <c r="H69" i="18"/>
  <c r="G68" i="18"/>
  <c r="H128" i="18"/>
  <c r="H179" i="18"/>
  <c r="G178" i="18"/>
  <c r="G79" i="18"/>
  <c r="H80" i="18"/>
  <c r="G124" i="18"/>
  <c r="H125" i="18"/>
  <c r="G186" i="18"/>
  <c r="H187" i="18"/>
  <c r="H139" i="18"/>
  <c r="F138" i="18"/>
  <c r="F137" i="18" s="1"/>
  <c r="F136" i="18" s="1"/>
  <c r="H229" i="18"/>
  <c r="G228" i="18"/>
  <c r="H142" i="18"/>
  <c r="G138" i="18"/>
  <c r="H107" i="18"/>
  <c r="F91" i="18"/>
  <c r="H92" i="18"/>
  <c r="H58" i="18"/>
  <c r="G118" i="18"/>
  <c r="H119" i="18"/>
  <c r="H126" i="18"/>
  <c r="H196" i="18"/>
  <c r="G195" i="18"/>
  <c r="H195" i="18" s="1"/>
  <c r="H114" i="18"/>
  <c r="G113" i="18"/>
  <c r="H16" i="18"/>
  <c r="H166" i="18"/>
  <c r="F165" i="18"/>
  <c r="F164" i="18" s="1"/>
  <c r="H57" i="18"/>
  <c r="H54" i="18" s="1"/>
  <c r="H161" i="18"/>
  <c r="G160" i="18"/>
  <c r="H127" i="18"/>
  <c r="H230" i="18"/>
  <c r="G237" i="18"/>
  <c r="H237" i="18" s="1"/>
  <c r="H108" i="18"/>
  <c r="G54" i="18"/>
  <c r="G53" i="18" s="1"/>
  <c r="G86" i="18"/>
  <c r="G24" i="18"/>
  <c r="H25" i="18"/>
  <c r="H97" i="18"/>
  <c r="G96" i="18"/>
  <c r="H219" i="18"/>
  <c r="G218" i="18"/>
  <c r="H165" i="18" l="1"/>
  <c r="H124" i="18"/>
  <c r="H113" i="18"/>
  <c r="G112" i="18"/>
  <c r="H118" i="18"/>
  <c r="G117" i="18"/>
  <c r="H117" i="18" s="1"/>
  <c r="H186" i="18"/>
  <c r="G185" i="18"/>
  <c r="H79" i="18"/>
  <c r="G78" i="18"/>
  <c r="H68" i="18"/>
  <c r="G67" i="18"/>
  <c r="H67" i="18" s="1"/>
  <c r="H218" i="18"/>
  <c r="G217" i="18"/>
  <c r="H217" i="18" s="1"/>
  <c r="H53" i="18"/>
  <c r="G52" i="18"/>
  <c r="H52" i="18" s="1"/>
  <c r="F157" i="18"/>
  <c r="F123" i="18" s="1"/>
  <c r="H164" i="18"/>
  <c r="G137" i="18"/>
  <c r="H138" i="18"/>
  <c r="H178" i="18"/>
  <c r="G177" i="18"/>
  <c r="H24" i="18"/>
  <c r="G23" i="18"/>
  <c r="G159" i="18"/>
  <c r="H160" i="18"/>
  <c r="H96" i="18"/>
  <c r="G95" i="18"/>
  <c r="G85" i="18"/>
  <c r="F87" i="18"/>
  <c r="H91" i="18"/>
  <c r="H228" i="18"/>
  <c r="G227" i="18"/>
  <c r="F86" i="18" l="1"/>
  <c r="H87" i="18"/>
  <c r="H137" i="18"/>
  <c r="G136" i="18"/>
  <c r="H227" i="18"/>
  <c r="G226" i="18"/>
  <c r="H177" i="18"/>
  <c r="G176" i="18"/>
  <c r="G77" i="18"/>
  <c r="H78" i="18"/>
  <c r="G158" i="18"/>
  <c r="H159" i="18"/>
  <c r="G94" i="18"/>
  <c r="H94" i="18" s="1"/>
  <c r="H95" i="18"/>
  <c r="H23" i="18"/>
  <c r="G10" i="18"/>
  <c r="G184" i="18"/>
  <c r="H185" i="18"/>
  <c r="G111" i="18"/>
  <c r="H111" i="18" s="1"/>
  <c r="H112" i="18"/>
  <c r="H176" i="18" l="1"/>
  <c r="G175" i="18"/>
  <c r="H175" i="18" s="1"/>
  <c r="H136" i="18"/>
  <c r="G157" i="18"/>
  <c r="H157" i="18" s="1"/>
  <c r="H158" i="18"/>
  <c r="G84" i="18"/>
  <c r="H77" i="18"/>
  <c r="G76" i="18"/>
  <c r="H76" i="18" s="1"/>
  <c r="F85" i="18"/>
  <c r="H86" i="18"/>
  <c r="H184" i="18"/>
  <c r="G183" i="18"/>
  <c r="H10" i="18"/>
  <c r="G9" i="18"/>
  <c r="H226" i="18"/>
  <c r="G225" i="18"/>
  <c r="G182" i="18" l="1"/>
  <c r="H182" i="18" s="1"/>
  <c r="H183" i="18"/>
  <c r="G123" i="18"/>
  <c r="H123" i="18" s="1"/>
  <c r="G224" i="18"/>
  <c r="H224" i="18" s="1"/>
  <c r="H225" i="18"/>
  <c r="H9" i="18"/>
  <c r="G83" i="18"/>
  <c r="F84" i="18"/>
  <c r="F83" i="18" s="1"/>
  <c r="F247" i="18" s="1"/>
  <c r="H85" i="18"/>
  <c r="G247" i="18" l="1"/>
  <c r="H247" i="18" s="1"/>
  <c r="H84" i="18"/>
  <c r="H83" i="18"/>
</calcChain>
</file>

<file path=xl/sharedStrings.xml><?xml version="1.0" encoding="utf-8"?>
<sst xmlns="http://schemas.openxmlformats.org/spreadsheetml/2006/main" count="877" uniqueCount="204">
  <si>
    <t>Наименование показателя</t>
  </si>
  <si>
    <t>раздел</t>
  </si>
  <si>
    <t>подраздел</t>
  </si>
  <si>
    <t>целевая статья</t>
  </si>
  <si>
    <t>вид расходов</t>
  </si>
  <si>
    <t>Общегосударственные вопросы</t>
  </si>
  <si>
    <t>01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</si>
  <si>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</si>
  <si>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04</t>
  </si>
  <si>
    <t>Обеспечение функционирования исполнительных органов муниципального образования</t>
  </si>
  <si>
    <t>72 0 00 00000</t>
  </si>
  <si>
    <t>Глава администрации</t>
  </si>
  <si>
    <t>72 1 00 00000</t>
  </si>
  <si>
    <t>Расходы на выплаты по оплате труда работников государственных органов по аппарату представительных органов</t>
  </si>
  <si>
    <t>72 1 00 00110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</si>
  <si>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</si>
  <si>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</si>
  <si>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Аппарат администрации муниципального образования</t>
  </si>
  <si>
    <t>72 2 00 00000</t>
  </si>
  <si>
    <t>Расходы на выплаты по оплате труда работников государственных органов по аппарату администрации</t>
  </si>
  <si>
    <t>72 2 00 00110</t>
  </si>
  <si>
    <t>Расходы на обеспечение функций государственных (муниципальных) органов по аппарату администрации</t>
  </si>
  <si>
    <t>72 2 00 00190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</si>
  <si>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</si>
  <si>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</si>
  <si>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Не программные расходы</t>
  </si>
  <si>
    <t>99 0 00 00000</t>
  </si>
  <si>
    <t>Иные непрограммные мероприятия в рамках непрограммных расходов</t>
  </si>
  <si>
    <t xml:space="preserve"> 99 9 00 00000</t>
  </si>
  <si>
    <t>Осуществление муниципального контроля за сохранностью автомобильных дорог местного значения в границах населенных пунктов поселения</t>
  </si>
  <si>
    <t>99 9 00 80020</t>
  </si>
  <si>
    <t>Межбюджетные трансферты</t>
  </si>
  <si>
    <t>Иные межбюджетные трансферты</t>
  </si>
  <si>
    <t>Осуществление муниципального жилищного контроля</t>
  </si>
  <si>
    <t>99 9 00 80030</t>
  </si>
  <si>
    <t>Утверждение правил благоустройства территории поселения</t>
  </si>
  <si>
    <t>99 9 00 80050</t>
  </si>
  <si>
    <t>Осуществление земельного контроля за использованием земель поселения</t>
  </si>
  <si>
    <t>99 9 00 80060</t>
  </si>
  <si>
    <t>Обеспечение деятельности финансовых, налоговых и таможенных органов и органов финансового (финансово-бюджетного) надзора(внешний контроль)</t>
  </si>
  <si>
    <t>06</t>
  </si>
  <si>
    <t>Непрограммные расходы</t>
  </si>
  <si>
    <t>Иные непрограммные расходы</t>
  </si>
  <si>
    <t>99 9 00 00000</t>
  </si>
  <si>
    <t>99 9 00 80040</t>
  </si>
  <si>
    <t>Иные межбюджетные трансферты(внутренний  контроль)</t>
  </si>
  <si>
    <t>99 9 00 80041</t>
  </si>
  <si>
    <t>Иные межбюджетные трансферты(внешний контроль)</t>
  </si>
  <si>
    <t>Резервные фонды</t>
  </si>
  <si>
    <t>Резервный фонд администрации</t>
  </si>
  <si>
    <t xml:space="preserve"> 99 9 00 20010</t>
  </si>
  <si>
    <t>Иные бюджетные ассигнования</t>
  </si>
  <si>
    <t>99 9 00 20010</t>
  </si>
  <si>
    <t>Резервные средства</t>
  </si>
  <si>
    <t>Другие общегосударственные вопросы</t>
  </si>
  <si>
    <t xml:space="preserve">Регистрация муниципального имущества и проведение кадастровых работ </t>
  </si>
  <si>
    <t>99 9 00 20020</t>
  </si>
  <si>
    <t>Иные расходы</t>
  </si>
  <si>
    <t>99 9 00 00610</t>
  </si>
  <si>
    <t>Исполнение судебных актов</t>
  </si>
  <si>
    <t>Уплата налогов, сборов и иных платежей</t>
  </si>
  <si>
    <t>Проведение конкурсов "Активный сельский староста", "Активный руководитель территориального общественного самоуправления"</t>
  </si>
  <si>
    <t>99 9 00 81260</t>
  </si>
  <si>
    <t>Социальное обеспечение и иные выплаты населению</t>
  </si>
  <si>
    <t>Иные выплаты населению</t>
  </si>
  <si>
    <t>Национальная оборона</t>
  </si>
  <si>
    <t>02</t>
  </si>
  <si>
    <t>Мобилизационная и вневойсковая подготовка</t>
  </si>
  <si>
    <t>03</t>
  </si>
  <si>
    <t xml:space="preserve">Иные непрограммные мероприятия в рамках непрограммных расходов </t>
  </si>
  <si>
    <t>Осуществление первичного воинского учета на территориях, где отсутствуют военные комиссариаты по иным программным мероприятиям в рамках непрограммных расходов</t>
  </si>
  <si>
    <t>99 9 00 51180</t>
  </si>
  <si>
    <t>Национальная безопасность и правоохранительная деятельность</t>
  </si>
  <si>
    <t>Защита населения и территории от чрезвычайной ситуации природного и техногенного характера , пожарная безопасность</t>
  </si>
  <si>
    <t>Создание, содержание и организация деятельности аварийно-спасательных служб или аварийно-спасательных формирований на территории поселений</t>
  </si>
  <si>
    <t>99 9 00 80070</t>
  </si>
  <si>
    <t>Национальная экономика</t>
  </si>
  <si>
    <t>Дорожное хозяйство (дорожные фонды)</t>
  </si>
  <si>
    <t>09</t>
  </si>
  <si>
    <t>Муниципальная программа "Содержание автомобильных дорог муниципального образования город Липки Киреевского района на 2021-2025 годы</t>
  </si>
  <si>
    <t>02 0 00 00000</t>
  </si>
  <si>
    <t>Комплексы процессных мероприятий</t>
  </si>
  <si>
    <t>02 4 00 00000</t>
  </si>
  <si>
    <t>Комплекс процессных мероприятий "Зимнее содержание дорог (очистка и посыпка)"</t>
  </si>
  <si>
    <t>02 4 01 00000</t>
  </si>
  <si>
    <t>02 4 01 20090</t>
  </si>
  <si>
    <t>Комплекс процессных мероприятий "Организация эл. освещения вдоль дорог"</t>
  </si>
  <si>
    <t>02 4 02 00000</t>
  </si>
  <si>
    <t>Расходы, связанные с эл. освещением вдоль дорог</t>
  </si>
  <si>
    <t>02 4 02 20091</t>
  </si>
  <si>
    <t>Комплекс процессных мероприятий "дорожные знаки, краска, дор. разметка"</t>
  </si>
  <si>
    <t>02 4 03 00000</t>
  </si>
  <si>
    <t>Расходы, направленные на повышение безопасности дорожного движения на автомобильных дорогах общего пользования местного значения</t>
  </si>
  <si>
    <t>02 4 03 20091</t>
  </si>
  <si>
    <t>Связь и информатика</t>
  </si>
  <si>
    <t>Иные непрограммные мероприятия в рамках не программных расходов</t>
  </si>
  <si>
    <t>Обеспечение реализации мероприятий по сопровождению программных продуктов, обеспечивающих составление и исполнение консолидированного бюджета Тульской области</t>
  </si>
  <si>
    <t>99 9 00 80450</t>
  </si>
  <si>
    <t>Другие вопросы в области национальной экономики</t>
  </si>
  <si>
    <t>Мероприятия по землеустройству и землепользованию</t>
  </si>
  <si>
    <t>99 9 00 20330</t>
  </si>
  <si>
    <t>Жилищно-коммунальное хозяйство</t>
  </si>
  <si>
    <t>05</t>
  </si>
  <si>
    <t>Жилищное хозяйство</t>
  </si>
  <si>
    <t>Расходы связанные с капитальным, текущим ремонтом и содержанием муниципального жилищного фонда</t>
  </si>
  <si>
    <t>99 9 00 20360</t>
  </si>
  <si>
    <t>Снос многоквартирных домов, признанных аварийными, и (или) вывоз строительного мусора после их сноса или обрушения</t>
  </si>
  <si>
    <t>99 9 00 82990</t>
  </si>
  <si>
    <t>Коммунальное хозяйство</t>
  </si>
  <si>
    <t>Иные не программные мероприятия в рамках не программных расходов</t>
  </si>
  <si>
    <t>Работы, услуги по содержанию имущества</t>
  </si>
  <si>
    <t xml:space="preserve">  99 9 00 20360</t>
  </si>
  <si>
    <t>Прочие мероприятия в области ЖКХ</t>
  </si>
  <si>
    <t>99 9 00 20420</t>
  </si>
  <si>
    <t>Благоустройство</t>
  </si>
  <si>
    <t>Муниципальная программа "Благоустройство территории муниципального образования город Липки Киреевского района на 2021-2025 годы"</t>
  </si>
  <si>
    <t>05 0 00 00000</t>
  </si>
  <si>
    <t>05 4 00 00000</t>
  </si>
  <si>
    <t>Комплекс процессных мероприятий, направленных на благоустройство территории м. о. г. Липки Киреевского района</t>
  </si>
  <si>
    <t>05 4 01 00000</t>
  </si>
  <si>
    <t>05 4 01 20370</t>
  </si>
  <si>
    <t>Расходы, связанные с мероприятиями по содержанию и ремонту объектов инфраструктуры муниципального образования</t>
  </si>
  <si>
    <t>99 9 00 20390</t>
  </si>
  <si>
    <t>Расходы, направленные на прочее благоустройство территории муниципального образования</t>
  </si>
  <si>
    <t>99 9 00 21390</t>
  </si>
  <si>
    <t>Культура, кинематография</t>
  </si>
  <si>
    <t>08</t>
  </si>
  <si>
    <t>Культура</t>
  </si>
  <si>
    <t>Муниципальная программа «Развитие культуры и спорта (2019-2024 годы)» муниципального образования г. Липки Киреевского района</t>
  </si>
  <si>
    <t>03 0 00 00000</t>
  </si>
  <si>
    <t>03 4 00 00000</t>
  </si>
  <si>
    <t>Комплекс процессных мероприятий "Содействие развитию культуры в муниципальном образовании город Липки Киреевского района"</t>
  </si>
  <si>
    <t>03 4 02 00000</t>
  </si>
  <si>
    <t>Расходы, связанные с мероприятиями в области содействия развитию культуры</t>
  </si>
  <si>
    <t>03 4 02 00590</t>
  </si>
  <si>
    <t xml:space="preserve">03 4 02 00590 </t>
  </si>
  <si>
    <t>Расходы на выплаты персоналу казенных учреждений</t>
  </si>
  <si>
    <t>Расходы на частичную компенсацию дополнительных расходов на повышение оплаты труда работников муниципальных учреждений культуры</t>
  </si>
  <si>
    <t xml:space="preserve">03 4 02 80890 </t>
  </si>
  <si>
    <t>03 4 02 80890</t>
  </si>
  <si>
    <t>Комплекс процессных мероприятий "Сохранение и развитие библиотечного дела в муниципальном образовании город Липки Киреевского района"</t>
  </si>
  <si>
    <t>03 4 03 00000</t>
  </si>
  <si>
    <t>Расходы, связанные с мероприятиями в области сохранения и развития библиотечного дела</t>
  </si>
  <si>
    <t>03 4 03 00590</t>
  </si>
  <si>
    <t>Расходы на реализацию ЗТО " О наделении органов местного самоуправления государственными полномочиями по предоставлению мер социальной поддержки работников муниципальных библиотек , муниципальных музеев и их филиалов"</t>
  </si>
  <si>
    <t>03 4 03 80100</t>
  </si>
  <si>
    <t>Социальные выплаты гражданам, кроме публичных нормативных социальных выплат</t>
  </si>
  <si>
    <t>03 4 03 80890</t>
  </si>
  <si>
    <t>Социальная политика</t>
  </si>
  <si>
    <t>Пенсионное обеспечение</t>
  </si>
  <si>
    <t>Расходы, связанные с доплатой к пенсиям муниципальных служащих</t>
  </si>
  <si>
    <t>99 9 00 71020</t>
  </si>
  <si>
    <t>Публичные нормативные социальные выплаты гражданам</t>
  </si>
  <si>
    <t>Физическая культура и спорт</t>
  </si>
  <si>
    <t>Физическая культура</t>
  </si>
  <si>
    <t>00 0 00 00000</t>
  </si>
  <si>
    <t>Комплекс процессных мероприятий "Развитие физической культуры и спорта м. о. г. Липки"</t>
  </si>
  <si>
    <t>03 4 01 00000</t>
  </si>
  <si>
    <t>Расходы на выплату персонала</t>
  </si>
  <si>
    <t>03 4 01 00590</t>
  </si>
  <si>
    <t>ИТОГО</t>
  </si>
  <si>
    <t>Расходы, связанные с зимнем содержанием дорог</t>
  </si>
  <si>
    <t>99 9 00 20350</t>
  </si>
  <si>
    <t xml:space="preserve">Иные закупки товаров, работ и услуг для обеспечения государственных (муниципальных) нужд </t>
  </si>
  <si>
    <t>11</t>
  </si>
  <si>
    <t>99 9 00 20273</t>
  </si>
  <si>
    <t>Мероприятие направленное на осуществление финансовой поддержки с целью реализации полномочий по решению вопросов местного значения городского, сельского поселения</t>
  </si>
  <si>
    <t xml:space="preserve">99 9 00 20273 </t>
  </si>
  <si>
    <t>02 4 01 20320</t>
  </si>
  <si>
    <t xml:space="preserve">02 4 01 20320 </t>
  </si>
  <si>
    <t>Расходы, направленные на устранение дефектов и повреждений
асфальтобетонного покрытия автомобильных дорог местного значения
(ямочный ремонт)</t>
  </si>
  <si>
    <t>Реконструкция, капитальный ремонт, ремонт и содержание автомобильных дорог</t>
  </si>
  <si>
    <t>01 4 01 20090</t>
  </si>
  <si>
    <t>Муниципальная программа "Ремонт автомобильных дорог, дворовых территорий, многоквартирных домов , проездов и улиц по мо город Липки Киреевского района на 2021-2025 года.</t>
  </si>
  <si>
    <t>Комплекс процессных мероприятий, направленных на ремонт автомобильных дорог, дворовых территорий, многоквартирных домов , проездов и улиц по мо город Липки Киреевского района на 2021-2025 года.</t>
  </si>
  <si>
    <t>01 0 00 00000</t>
  </si>
  <si>
    <t>01 4 00 00000</t>
  </si>
  <si>
    <t>01 4 01 00000</t>
  </si>
  <si>
    <t xml:space="preserve">Иные выплаты текущего характера </t>
  </si>
  <si>
    <t>Иные непрограмные мероприятия в рамках непрограмных расходов</t>
  </si>
  <si>
    <t>99 9 00 8278I</t>
  </si>
  <si>
    <t>Мероприятие направленное на осуществление финансовой поддержки с целью реализации полномочий по решению вопросов местного значения городского, сельского поселени</t>
  </si>
  <si>
    <t>иные не программные расходы</t>
  </si>
  <si>
    <t>13</t>
  </si>
  <si>
    <t>Расходы, направленные на приобретение специализированной техники</t>
  </si>
  <si>
    <t>99 9 00 81140</t>
  </si>
  <si>
    <t>иные выплаты текущего характера организациям</t>
  </si>
  <si>
    <t xml:space="preserve">Мероприятия, направленные на строительство (реконструкцию), модернизацию, капитальный ремонт и ремонт объектов водоснабжения Тульской области </t>
  </si>
  <si>
    <t>99 9 00 S0390</t>
  </si>
  <si>
    <t>Охрана окружающей среды</t>
  </si>
  <si>
    <t>Другие вопросы в области охраны окружающей среды</t>
  </si>
  <si>
    <t>Комплекс мероприятий , направленных на социально-экономическое развитие ТО(рекультивация и(или) удаление(или) ликвидация мест размещения отходов, не соответствующих требованиям законодательства в области охраны окружающей среды, в т.ч. не санкционированных свалок)</t>
  </si>
  <si>
    <t>99 9 00 89561</t>
  </si>
  <si>
    <t>99 9 00 00590</t>
  </si>
  <si>
    <t>Уточненный план на 2024 г</t>
  </si>
  <si>
    <t>Кассовый расход за 2024 г</t>
  </si>
  <si>
    <t>% исполнения</t>
  </si>
  <si>
    <t>(рублей)</t>
  </si>
  <si>
    <t xml:space="preserve"> к решению Собрания депутатов муниципального 
           образования город Липки Киреевского района</t>
  </si>
  <si>
    <t>Условно утвержденные расходы</t>
  </si>
  <si>
    <r>
      <t>01 4 01 8001</t>
    </r>
    <r>
      <rPr>
        <b/>
        <sz val="10"/>
        <color rgb="FF000000"/>
        <rFont val="PT Astra Serif"/>
        <family val="1"/>
        <charset val="204"/>
      </rPr>
      <t>I</t>
    </r>
  </si>
  <si>
    <t>Приложение 2</t>
  </si>
  <si>
    <t xml:space="preserve">Исполнение расходов бюджета муниципального образования город Липки Киреевского района по разделам, подразделам,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бюджета  муниципального образования город Липки Киреевского района за 2024 год </t>
  </si>
  <si>
    <t>от   28.05.2025                                   №28-68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</si>
</sst>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4" x14ac:knownFonts="1">
    <font>
      <sz val="11"/>
      <color theme="1"/>
      <name val="Calibri"/>
      <family val="2"/>
      <charset val="204"/>
      <scheme val="minor"/>
    </font>
    <font>
      <sz val="9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sz val="11"/>
      <color theme="1"/>
      <name val="PT Astra Serif"/>
      <family val="1"/>
      <charset val="204"/>
    </font>
    <font>
      <sz val="12"/>
      <color theme="1"/>
      <name val="PT Astra Serif"/>
      <family val="1"/>
      <charset val="204"/>
    </font>
    <font>
      <sz val="10"/>
      <color theme="1"/>
      <name val="PT Astra Serif"/>
      <family val="1"/>
      <charset val="204"/>
    </font>
    <font>
      <b/>
      <sz val="12"/>
      <color rgb="FF000000"/>
      <name val="PT Astra Serif"/>
      <family val="1"/>
      <charset val="204"/>
    </font>
    <font>
      <b/>
      <sz val="9"/>
      <color rgb="FF000000"/>
      <name val="PT Astra Serif"/>
      <family val="1"/>
      <charset val="204"/>
    </font>
    <font>
      <sz val="10"/>
      <color rgb="FF000000"/>
      <name val="PT Astra Serif"/>
      <family val="1"/>
      <charset val="204"/>
    </font>
    <font>
      <b/>
      <sz val="9"/>
      <color theme="1"/>
      <name val="PT Astra Serif"/>
      <family val="1"/>
      <charset val="204"/>
    </font>
    <font>
      <b/>
      <sz val="12"/>
      <color theme="1"/>
      <name val="PT Astra Serif"/>
      <family val="1"/>
      <charset val="204"/>
    </font>
    <font>
      <b/>
      <sz val="10"/>
      <color rgb="FF000000"/>
      <name val="PT Astra Serif"/>
      <family val="1"/>
      <charset val="204"/>
    </font>
    <font>
      <sz val="10"/>
      <name val="PT Astra Serif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74">
    <xf numFmtId="0" fontId="0" fillId="0" borderId="0" xfId="0"/>
    <xf numFmtId="0" fontId="0" fillId="0" borderId="0" xfId="0"/>
    <xf numFmtId="4" fontId="0" fillId="0" borderId="0" xfId="0" applyNumberFormat="1"/>
    <xf numFmtId="4" fontId="1" fillId="2" borderId="0" xfId="0" applyNumberFormat="1" applyFont="1" applyFill="1" applyBorder="1" applyAlignment="1">
      <alignment horizontal="right" vertical="center" wrapText="1"/>
    </xf>
    <xf numFmtId="0" fontId="0" fillId="0" borderId="0" xfId="0" applyBorder="1"/>
    <xf numFmtId="0" fontId="3" fillId="0" borderId="0" xfId="0" applyFont="1"/>
    <xf numFmtId="0" fontId="4" fillId="0" borderId="0" xfId="0" applyFont="1"/>
    <xf numFmtId="0" fontId="5" fillId="0" borderId="0" xfId="0" applyFont="1" applyBorder="1" applyAlignment="1">
      <alignment vertical="top"/>
    </xf>
    <xf numFmtId="0" fontId="9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textRotation="90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wrapText="1"/>
    </xf>
    <xf numFmtId="0" fontId="7" fillId="0" borderId="14" xfId="0" applyFont="1" applyBorder="1" applyAlignment="1">
      <alignment vertical="center" wrapText="1"/>
    </xf>
    <xf numFmtId="0" fontId="8" fillId="0" borderId="15" xfId="0" applyFont="1" applyBorder="1" applyAlignment="1">
      <alignment horizontal="center" vertical="center" wrapText="1"/>
    </xf>
    <xf numFmtId="4" fontId="8" fillId="0" borderId="15" xfId="0" applyNumberFormat="1" applyFont="1" applyBorder="1" applyAlignment="1">
      <alignment horizontal="center" vertical="center" wrapText="1"/>
    </xf>
    <xf numFmtId="164" fontId="10" fillId="0" borderId="4" xfId="0" applyNumberFormat="1" applyFont="1" applyBorder="1" applyAlignment="1">
      <alignment horizontal="center" vertical="center"/>
    </xf>
    <xf numFmtId="0" fontId="9" fillId="3" borderId="16" xfId="0" applyFont="1" applyFill="1" applyBorder="1" applyAlignment="1">
      <alignment vertical="top" wrapText="1"/>
    </xf>
    <xf numFmtId="49" fontId="9" fillId="3" borderId="10" xfId="0" applyNumberFormat="1" applyFont="1" applyFill="1" applyBorder="1" applyAlignment="1">
      <alignment horizontal="center" vertical="center" wrapText="1"/>
    </xf>
    <xf numFmtId="0" fontId="9" fillId="3" borderId="10" xfId="0" applyFont="1" applyFill="1" applyBorder="1" applyAlignment="1">
      <alignment horizontal="center" vertical="center" wrapText="1"/>
    </xf>
    <xf numFmtId="4" fontId="9" fillId="3" borderId="10" xfId="0" applyNumberFormat="1" applyFont="1" applyFill="1" applyBorder="1" applyAlignment="1">
      <alignment horizontal="center" vertical="center" wrapText="1"/>
    </xf>
    <xf numFmtId="164" fontId="6" fillId="0" borderId="13" xfId="0" applyNumberFormat="1" applyFont="1" applyBorder="1" applyAlignment="1">
      <alignment horizontal="center" vertical="center"/>
    </xf>
    <xf numFmtId="0" fontId="6" fillId="0" borderId="17" xfId="0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8" xfId="0" applyFont="1" applyBorder="1" applyAlignment="1">
      <alignment wrapText="1"/>
    </xf>
    <xf numFmtId="0" fontId="6" fillId="0" borderId="8" xfId="0" applyFont="1" applyBorder="1" applyAlignment="1">
      <alignment horizontal="center" vertical="center" wrapText="1"/>
    </xf>
    <xf numFmtId="4" fontId="6" fillId="3" borderId="8" xfId="0" applyNumberFormat="1" applyFont="1" applyFill="1" applyBorder="1" applyAlignment="1">
      <alignment horizontal="center" vertical="center" wrapText="1"/>
    </xf>
    <xf numFmtId="4" fontId="6" fillId="2" borderId="8" xfId="0" applyNumberFormat="1" applyFont="1" applyFill="1" applyBorder="1" applyAlignment="1">
      <alignment horizontal="center" vertical="center" wrapText="1"/>
    </xf>
    <xf numFmtId="0" fontId="9" fillId="0" borderId="17" xfId="0" applyFont="1" applyBorder="1" applyAlignment="1">
      <alignment vertical="center" wrapText="1"/>
    </xf>
    <xf numFmtId="49" fontId="9" fillId="0" borderId="8" xfId="0" applyNumberFormat="1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4" fontId="9" fillId="2" borderId="8" xfId="0" applyNumberFormat="1" applyFont="1" applyFill="1" applyBorder="1" applyAlignment="1">
      <alignment horizontal="center" vertical="center" wrapText="1"/>
    </xf>
    <xf numFmtId="0" fontId="9" fillId="0" borderId="17" xfId="0" applyFont="1" applyBorder="1" applyAlignment="1">
      <alignment vertical="top" wrapText="1"/>
    </xf>
    <xf numFmtId="0" fontId="9" fillId="3" borderId="17" xfId="0" applyFont="1" applyFill="1" applyBorder="1" applyAlignment="1">
      <alignment vertical="top" wrapText="1"/>
    </xf>
    <xf numFmtId="49" fontId="9" fillId="3" borderId="8" xfId="0" applyNumberFormat="1" applyFont="1" applyFill="1" applyBorder="1" applyAlignment="1">
      <alignment horizontal="center" vertical="center" wrapText="1"/>
    </xf>
    <xf numFmtId="0" fontId="9" fillId="3" borderId="8" xfId="0" applyFont="1" applyFill="1" applyBorder="1" applyAlignment="1">
      <alignment horizontal="center" vertical="center" wrapText="1"/>
    </xf>
    <xf numFmtId="4" fontId="9" fillId="3" borderId="8" xfId="0" applyNumberFormat="1" applyFont="1" applyFill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/>
    </xf>
    <xf numFmtId="4" fontId="6" fillId="0" borderId="8" xfId="0" applyNumberFormat="1" applyFont="1" applyBorder="1" applyAlignment="1">
      <alignment horizontal="center" vertical="center"/>
    </xf>
    <xf numFmtId="4" fontId="6" fillId="0" borderId="8" xfId="0" applyNumberFormat="1" applyFont="1" applyBorder="1" applyAlignment="1">
      <alignment horizontal="center" vertical="center" wrapText="1"/>
    </xf>
    <xf numFmtId="4" fontId="6" fillId="0" borderId="8" xfId="0" applyNumberFormat="1" applyFont="1" applyBorder="1" applyAlignment="1">
      <alignment horizontal="center"/>
    </xf>
    <xf numFmtId="4" fontId="9" fillId="2" borderId="11" xfId="0" applyNumberFormat="1" applyFont="1" applyFill="1" applyBorder="1" applyAlignment="1">
      <alignment horizontal="center" vertical="center" wrapText="1"/>
    </xf>
    <xf numFmtId="49" fontId="12" fillId="0" borderId="8" xfId="0" applyNumberFormat="1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2" fontId="6" fillId="0" borderId="8" xfId="0" applyNumberFormat="1" applyFont="1" applyBorder="1" applyAlignment="1">
      <alignment horizontal="center" vertical="center"/>
    </xf>
    <xf numFmtId="4" fontId="13" fillId="3" borderId="8" xfId="0" applyNumberFormat="1" applyFont="1" applyFill="1" applyBorder="1" applyAlignment="1">
      <alignment horizontal="center" vertical="center" wrapText="1"/>
    </xf>
    <xf numFmtId="0" fontId="2" fillId="0" borderId="18" xfId="0" applyFont="1" applyBorder="1" applyAlignment="1">
      <alignment vertical="top" wrapText="1"/>
    </xf>
    <xf numFmtId="49" fontId="9" fillId="0" borderId="6" xfId="0" applyNumberFormat="1" applyFont="1" applyBorder="1" applyAlignment="1">
      <alignment horizontal="center" vertical="center" wrapText="1"/>
    </xf>
    <xf numFmtId="0" fontId="2" fillId="0" borderId="17" xfId="0" applyFont="1" applyBorder="1" applyAlignment="1">
      <alignment vertical="top" wrapText="1"/>
    </xf>
    <xf numFmtId="0" fontId="2" fillId="0" borderId="16" xfId="0" applyFont="1" applyBorder="1" applyAlignment="1">
      <alignment vertical="top" wrapText="1"/>
    </xf>
    <xf numFmtId="0" fontId="9" fillId="0" borderId="16" xfId="0" applyFont="1" applyBorder="1" applyAlignment="1">
      <alignment vertical="center" wrapText="1"/>
    </xf>
    <xf numFmtId="164" fontId="6" fillId="0" borderId="11" xfId="0" applyNumberFormat="1" applyFont="1" applyBorder="1" applyAlignment="1">
      <alignment horizontal="center" vertical="center"/>
    </xf>
    <xf numFmtId="4" fontId="13" fillId="0" borderId="8" xfId="0" applyNumberFormat="1" applyFont="1" applyBorder="1" applyAlignment="1">
      <alignment horizontal="center" vertical="center" wrapText="1"/>
    </xf>
    <xf numFmtId="4" fontId="9" fillId="0" borderId="8" xfId="0" applyNumberFormat="1" applyFont="1" applyBorder="1" applyAlignment="1">
      <alignment horizontal="center" vertical="center" wrapText="1"/>
    </xf>
    <xf numFmtId="0" fontId="9" fillId="0" borderId="17" xfId="0" applyFont="1" applyBorder="1" applyAlignment="1">
      <alignment horizontal="left" vertical="top" wrapText="1"/>
    </xf>
    <xf numFmtId="0" fontId="9" fillId="0" borderId="9" xfId="0" applyFont="1" applyBorder="1" applyAlignment="1">
      <alignment horizontal="center" vertical="center"/>
    </xf>
    <xf numFmtId="4" fontId="9" fillId="0" borderId="11" xfId="0" applyNumberFormat="1" applyFont="1" applyBorder="1" applyAlignment="1">
      <alignment horizontal="center" vertical="center" wrapText="1"/>
    </xf>
    <xf numFmtId="0" fontId="9" fillId="0" borderId="17" xfId="0" applyFont="1" applyBorder="1" applyAlignment="1">
      <alignment wrapText="1"/>
    </xf>
    <xf numFmtId="0" fontId="9" fillId="3" borderId="17" xfId="0" applyFont="1" applyFill="1" applyBorder="1" applyAlignment="1">
      <alignment vertical="center" wrapText="1"/>
    </xf>
    <xf numFmtId="0" fontId="9" fillId="0" borderId="18" xfId="0" applyFont="1" applyBorder="1" applyAlignment="1">
      <alignment vertical="top" wrapText="1"/>
    </xf>
    <xf numFmtId="49" fontId="9" fillId="0" borderId="9" xfId="0" applyNumberFormat="1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4" fontId="9" fillId="0" borderId="9" xfId="0" applyNumberFormat="1" applyFont="1" applyBorder="1" applyAlignment="1">
      <alignment horizontal="center" vertical="center" wrapText="1"/>
    </xf>
    <xf numFmtId="4" fontId="6" fillId="0" borderId="9" xfId="0" applyNumberFormat="1" applyFont="1" applyBorder="1" applyAlignment="1">
      <alignment horizontal="center" vertical="center"/>
    </xf>
    <xf numFmtId="164" fontId="6" fillId="0" borderId="12" xfId="0" applyNumberFormat="1" applyFont="1" applyBorder="1" applyAlignment="1">
      <alignment horizontal="center" vertical="center"/>
    </xf>
    <xf numFmtId="4" fontId="9" fillId="3" borderId="8" xfId="0" applyNumberFormat="1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right" wrapText="1"/>
    </xf>
    <xf numFmtId="0" fontId="6" fillId="0" borderId="0" xfId="0" applyFont="1" applyAlignment="1">
      <alignment horizontal="right" wrapText="1"/>
    </xf>
    <xf numFmtId="0" fontId="6" fillId="0" borderId="0" xfId="0" applyFont="1" applyBorder="1" applyAlignment="1">
      <alignment horizontal="right" vertical="top" wrapText="1"/>
    </xf>
    <xf numFmtId="0" fontId="6" fillId="0" borderId="0" xfId="0" applyFont="1" applyBorder="1" applyAlignment="1">
      <alignment horizontal="left" vertical="top" wrapText="1"/>
    </xf>
    <xf numFmtId="0" fontId="11" fillId="0" borderId="0" xfId="0" applyFont="1" applyAlignment="1">
      <alignment horizontal="center" wrapText="1"/>
    </xf>
    <xf numFmtId="0" fontId="9" fillId="0" borderId="17" xfId="0" applyFont="1" applyBorder="1" applyAlignment="1">
      <alignment horizontal="left" vertical="top" wrapText="1"/>
    </xf>
    <xf numFmtId="49" fontId="9" fillId="0" borderId="8" xfId="0" applyNumberFormat="1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0"/>
  <sheetViews>
    <sheetView tabSelected="1" zoomScale="118" zoomScaleNormal="118" workbookViewId="0">
      <selection activeCell="F4" sqref="F4:H4"/>
    </sheetView>
  </sheetViews>
  <sheetFormatPr defaultRowHeight="15" x14ac:dyDescent="0.25"/>
  <cols>
    <col min="1" max="1" width="32.42578125" style="1" customWidth="1"/>
    <col min="2" max="2" width="6.42578125" style="1" customWidth="1"/>
    <col min="3" max="3" width="5.140625" style="1" customWidth="1"/>
    <col min="4" max="4" width="12.42578125" style="1" customWidth="1"/>
    <col min="5" max="5" width="4.85546875" style="1" customWidth="1"/>
    <col min="6" max="6" width="11.85546875" style="1" customWidth="1"/>
    <col min="7" max="7" width="13.7109375" style="1" customWidth="1"/>
    <col min="8" max="8" width="6.42578125" style="1" customWidth="1"/>
    <col min="9" max="16384" width="9.140625" style="1"/>
  </cols>
  <sheetData>
    <row r="1" spans="1:8" ht="24" customHeight="1" x14ac:dyDescent="0.25"/>
    <row r="2" spans="1:8" ht="16.5" customHeight="1" x14ac:dyDescent="0.25">
      <c r="A2" s="6"/>
      <c r="B2" s="7"/>
      <c r="C2" s="7"/>
      <c r="D2" s="7"/>
      <c r="E2" s="7"/>
      <c r="F2" s="6"/>
      <c r="G2" s="67" t="s">
        <v>201</v>
      </c>
      <c r="H2" s="67"/>
    </row>
    <row r="3" spans="1:8" ht="56.25" customHeight="1" x14ac:dyDescent="0.25">
      <c r="A3" s="6"/>
      <c r="B3" s="7"/>
      <c r="C3" s="7"/>
      <c r="D3" s="7"/>
      <c r="E3" s="7"/>
      <c r="F3" s="68" t="s">
        <v>198</v>
      </c>
      <c r="G3" s="68"/>
      <c r="H3" s="68"/>
    </row>
    <row r="4" spans="1:8" ht="15" customHeight="1" x14ac:dyDescent="0.25">
      <c r="A4" s="6"/>
      <c r="B4" s="7"/>
      <c r="C4" s="7"/>
      <c r="D4" s="7"/>
      <c r="E4" s="7"/>
      <c r="F4" s="69" t="s">
        <v>203</v>
      </c>
      <c r="G4" s="69"/>
      <c r="H4" s="69"/>
    </row>
    <row r="5" spans="1:8" ht="6.75" customHeight="1" x14ac:dyDescent="0.25">
      <c r="A5" s="6"/>
      <c r="B5" s="7"/>
      <c r="C5" s="7"/>
      <c r="D5" s="7"/>
      <c r="E5" s="7"/>
      <c r="F5" s="7"/>
      <c r="G5" s="6"/>
      <c r="H5" s="6"/>
    </row>
    <row r="6" spans="1:8" ht="78" customHeight="1" x14ac:dyDescent="0.25">
      <c r="A6" s="70" t="s">
        <v>202</v>
      </c>
      <c r="B6" s="70"/>
      <c r="C6" s="70"/>
      <c r="D6" s="70"/>
      <c r="E6" s="70"/>
      <c r="F6" s="70"/>
      <c r="G6" s="70"/>
      <c r="H6" s="70"/>
    </row>
    <row r="7" spans="1:8" ht="30.75" customHeight="1" thickBot="1" x14ac:dyDescent="0.3">
      <c r="A7" s="6"/>
      <c r="B7" s="6"/>
      <c r="C7" s="6"/>
      <c r="D7" s="6"/>
      <c r="E7" s="6"/>
      <c r="F7" s="6"/>
      <c r="G7" s="66" t="s">
        <v>197</v>
      </c>
      <c r="H7" s="66"/>
    </row>
    <row r="8" spans="1:8" ht="67.5" thickBot="1" x14ac:dyDescent="0.3">
      <c r="A8" s="8" t="s">
        <v>0</v>
      </c>
      <c r="B8" s="9" t="s">
        <v>1</v>
      </c>
      <c r="C8" s="9" t="s">
        <v>2</v>
      </c>
      <c r="D8" s="9" t="s">
        <v>3</v>
      </c>
      <c r="E8" s="10" t="s">
        <v>4</v>
      </c>
      <c r="F8" s="11" t="s">
        <v>194</v>
      </c>
      <c r="G8" s="12" t="s">
        <v>195</v>
      </c>
      <c r="H8" s="12" t="s">
        <v>196</v>
      </c>
    </row>
    <row r="9" spans="1:8" ht="20.25" customHeight="1" x14ac:dyDescent="0.25">
      <c r="A9" s="17" t="s">
        <v>5</v>
      </c>
      <c r="B9" s="18" t="s">
        <v>6</v>
      </c>
      <c r="C9" s="18"/>
      <c r="D9" s="19"/>
      <c r="E9" s="19"/>
      <c r="F9" s="20">
        <f>F10+F41+F48+F52</f>
        <v>29746035.109999999</v>
      </c>
      <c r="G9" s="20">
        <f>G10+G41+G48+G52</f>
        <v>29670864.150000002</v>
      </c>
      <c r="H9" s="21">
        <f>G9/F9*100</f>
        <v>99.747290824736751</v>
      </c>
    </row>
    <row r="10" spans="1:8" ht="65.25" customHeight="1" x14ac:dyDescent="0.25">
      <c r="A10" s="22" t="s">
        <v>7</v>
      </c>
      <c r="B10" s="23" t="s">
        <v>6</v>
      </c>
      <c r="C10" s="23" t="s">
        <v>8</v>
      </c>
      <c r="D10" s="24"/>
      <c r="E10" s="25"/>
      <c r="F10" s="26">
        <f>F11+F23</f>
        <v>20353950.370000001</v>
      </c>
      <c r="G10" s="26">
        <f>G11+G23</f>
        <v>20339601.850000001</v>
      </c>
      <c r="H10" s="21">
        <f t="shared" ref="H10:H73" si="0">G10/F10*100</f>
        <v>99.929504986800268</v>
      </c>
    </row>
    <row r="11" spans="1:8" ht="45.75" customHeight="1" x14ac:dyDescent="0.25">
      <c r="A11" s="22" t="s">
        <v>9</v>
      </c>
      <c r="B11" s="23" t="s">
        <v>6</v>
      </c>
      <c r="C11" s="23" t="s">
        <v>8</v>
      </c>
      <c r="D11" s="25" t="s">
        <v>10</v>
      </c>
      <c r="E11" s="25"/>
      <c r="F11" s="27">
        <f>F12+F16</f>
        <v>10585356.640000001</v>
      </c>
      <c r="G11" s="27">
        <f>G12+G16</f>
        <v>10571008.120000001</v>
      </c>
      <c r="H11" s="21">
        <f t="shared" si="0"/>
        <v>99.864449347452506</v>
      </c>
    </row>
    <row r="12" spans="1:8" ht="24.75" customHeight="1" x14ac:dyDescent="0.25">
      <c r="A12" s="28" t="s">
        <v>11</v>
      </c>
      <c r="B12" s="29" t="s">
        <v>6</v>
      </c>
      <c r="C12" s="29" t="s">
        <v>8</v>
      </c>
      <c r="D12" s="30" t="s">
        <v>12</v>
      </c>
      <c r="E12" s="30"/>
      <c r="F12" s="31">
        <f t="shared" ref="F12:G14" si="1">F13</f>
        <v>1349942.71</v>
      </c>
      <c r="G12" s="31">
        <f t="shared" si="1"/>
        <v>1349942.71</v>
      </c>
      <c r="H12" s="21">
        <f t="shared" si="0"/>
        <v>100</v>
      </c>
    </row>
    <row r="13" spans="1:8" ht="48.75" customHeight="1" x14ac:dyDescent="0.25">
      <c r="A13" s="32" t="s">
        <v>13</v>
      </c>
      <c r="B13" s="29" t="s">
        <v>6</v>
      </c>
      <c r="C13" s="29" t="s">
        <v>8</v>
      </c>
      <c r="D13" s="30" t="s">
        <v>14</v>
      </c>
      <c r="E13" s="30"/>
      <c r="F13" s="31">
        <f t="shared" si="1"/>
        <v>1349942.71</v>
      </c>
      <c r="G13" s="31">
        <f t="shared" si="1"/>
        <v>1349942.71</v>
      </c>
      <c r="H13" s="21">
        <f t="shared" si="0"/>
        <v>100</v>
      </c>
    </row>
    <row r="14" spans="1:8" ht="91.5" customHeight="1" x14ac:dyDescent="0.25">
      <c r="A14" s="32" t="s">
        <v>15</v>
      </c>
      <c r="B14" s="29" t="s">
        <v>6</v>
      </c>
      <c r="C14" s="29" t="s">
        <v>8</v>
      </c>
      <c r="D14" s="30" t="s">
        <v>14</v>
      </c>
      <c r="E14" s="30">
        <v>100</v>
      </c>
      <c r="F14" s="31">
        <f t="shared" si="1"/>
        <v>1349942.71</v>
      </c>
      <c r="G14" s="31">
        <f t="shared" si="1"/>
        <v>1349942.71</v>
      </c>
      <c r="H14" s="21">
        <f t="shared" si="0"/>
        <v>100</v>
      </c>
    </row>
    <row r="15" spans="1:8" ht="38.25" x14ac:dyDescent="0.25">
      <c r="A15" s="33" t="s">
        <v>16</v>
      </c>
      <c r="B15" s="34" t="s">
        <v>6</v>
      </c>
      <c r="C15" s="34" t="s">
        <v>8</v>
      </c>
      <c r="D15" s="35" t="s">
        <v>14</v>
      </c>
      <c r="E15" s="35">
        <v>120</v>
      </c>
      <c r="F15" s="36">
        <v>1349942.71</v>
      </c>
      <c r="G15" s="37">
        <v>1349942.71</v>
      </c>
      <c r="H15" s="21">
        <f t="shared" si="0"/>
        <v>100</v>
      </c>
    </row>
    <row r="16" spans="1:8" ht="33" customHeight="1" x14ac:dyDescent="0.25">
      <c r="A16" s="32" t="s">
        <v>17</v>
      </c>
      <c r="B16" s="29" t="s">
        <v>6</v>
      </c>
      <c r="C16" s="29" t="s">
        <v>8</v>
      </c>
      <c r="D16" s="30" t="s">
        <v>18</v>
      </c>
      <c r="E16" s="30"/>
      <c r="F16" s="31">
        <f>F17+F20</f>
        <v>9235413.9299999997</v>
      </c>
      <c r="G16" s="31">
        <f>G17+G20</f>
        <v>9221065.4100000001</v>
      </c>
      <c r="H16" s="21">
        <f t="shared" si="0"/>
        <v>99.8446358754599</v>
      </c>
    </row>
    <row r="17" spans="1:8" ht="38.25" x14ac:dyDescent="0.25">
      <c r="A17" s="32" t="s">
        <v>19</v>
      </c>
      <c r="B17" s="29" t="s">
        <v>6</v>
      </c>
      <c r="C17" s="29" t="s">
        <v>8</v>
      </c>
      <c r="D17" s="30" t="s">
        <v>20</v>
      </c>
      <c r="E17" s="30"/>
      <c r="F17" s="31">
        <f>F18</f>
        <v>7147614.2400000002</v>
      </c>
      <c r="G17" s="31">
        <f>G18</f>
        <v>7147565.6600000001</v>
      </c>
      <c r="H17" s="21">
        <f t="shared" si="0"/>
        <v>99.999320332654108</v>
      </c>
    </row>
    <row r="18" spans="1:8" ht="90.75" customHeight="1" x14ac:dyDescent="0.25">
      <c r="A18" s="32" t="s">
        <v>15</v>
      </c>
      <c r="B18" s="29" t="s">
        <v>6</v>
      </c>
      <c r="C18" s="29" t="s">
        <v>8</v>
      </c>
      <c r="D18" s="30" t="s">
        <v>20</v>
      </c>
      <c r="E18" s="30">
        <v>100</v>
      </c>
      <c r="F18" s="31">
        <f>F19</f>
        <v>7147614.2400000002</v>
      </c>
      <c r="G18" s="31">
        <f>G19</f>
        <v>7147565.6600000001</v>
      </c>
      <c r="H18" s="21">
        <f t="shared" si="0"/>
        <v>99.999320332654108</v>
      </c>
    </row>
    <row r="19" spans="1:8" ht="42" customHeight="1" x14ac:dyDescent="0.25">
      <c r="A19" s="33" t="s">
        <v>16</v>
      </c>
      <c r="B19" s="34" t="s">
        <v>6</v>
      </c>
      <c r="C19" s="34" t="s">
        <v>8</v>
      </c>
      <c r="D19" s="35" t="s">
        <v>20</v>
      </c>
      <c r="E19" s="35">
        <v>120</v>
      </c>
      <c r="F19" s="36">
        <v>7147614.2400000002</v>
      </c>
      <c r="G19" s="38">
        <v>7147565.6600000001</v>
      </c>
      <c r="H19" s="21">
        <f t="shared" si="0"/>
        <v>99.999320332654108</v>
      </c>
    </row>
    <row r="20" spans="1:8" ht="44.25" customHeight="1" x14ac:dyDescent="0.25">
      <c r="A20" s="22" t="s">
        <v>21</v>
      </c>
      <c r="B20" s="29" t="s">
        <v>6</v>
      </c>
      <c r="C20" s="29" t="s">
        <v>8</v>
      </c>
      <c r="D20" s="30" t="s">
        <v>22</v>
      </c>
      <c r="E20" s="30"/>
      <c r="F20" s="31">
        <f>F21</f>
        <v>2087799.6900000002</v>
      </c>
      <c r="G20" s="31">
        <f>G21</f>
        <v>2073499.75</v>
      </c>
      <c r="H20" s="21">
        <f t="shared" si="0"/>
        <v>99.315071265289816</v>
      </c>
    </row>
    <row r="21" spans="1:8" ht="41.25" customHeight="1" x14ac:dyDescent="0.25">
      <c r="A21" s="32" t="s">
        <v>23</v>
      </c>
      <c r="B21" s="29" t="s">
        <v>6</v>
      </c>
      <c r="C21" s="29" t="s">
        <v>8</v>
      </c>
      <c r="D21" s="30" t="s">
        <v>22</v>
      </c>
      <c r="E21" s="30">
        <v>200</v>
      </c>
      <c r="F21" s="31">
        <f>F22</f>
        <v>2087799.6900000002</v>
      </c>
      <c r="G21" s="31">
        <f>G22</f>
        <v>2073499.75</v>
      </c>
      <c r="H21" s="21">
        <f t="shared" si="0"/>
        <v>99.315071265289816</v>
      </c>
    </row>
    <row r="22" spans="1:8" ht="40.5" customHeight="1" x14ac:dyDescent="0.25">
      <c r="A22" s="32" t="s">
        <v>24</v>
      </c>
      <c r="B22" s="29" t="s">
        <v>6</v>
      </c>
      <c r="C22" s="29" t="s">
        <v>8</v>
      </c>
      <c r="D22" s="30" t="s">
        <v>22</v>
      </c>
      <c r="E22" s="30">
        <v>240</v>
      </c>
      <c r="F22" s="36">
        <f>2157908.99-70109.3</f>
        <v>2087799.6900000002</v>
      </c>
      <c r="G22" s="38">
        <v>2073499.75</v>
      </c>
      <c r="H22" s="21">
        <f t="shared" si="0"/>
        <v>99.315071265289816</v>
      </c>
    </row>
    <row r="23" spans="1:8" ht="21.75" customHeight="1" x14ac:dyDescent="0.25">
      <c r="A23" s="32" t="s">
        <v>25</v>
      </c>
      <c r="B23" s="29" t="s">
        <v>6</v>
      </c>
      <c r="C23" s="29" t="s">
        <v>8</v>
      </c>
      <c r="D23" s="30" t="s">
        <v>26</v>
      </c>
      <c r="E23" s="30"/>
      <c r="F23" s="36">
        <f>F24</f>
        <v>9768593.7300000004</v>
      </c>
      <c r="G23" s="36">
        <f>G24</f>
        <v>9768593.7300000004</v>
      </c>
      <c r="H23" s="21">
        <f t="shared" si="0"/>
        <v>100</v>
      </c>
    </row>
    <row r="24" spans="1:8" ht="22.5" customHeight="1" x14ac:dyDescent="0.25">
      <c r="A24" s="32" t="s">
        <v>42</v>
      </c>
      <c r="B24" s="29" t="s">
        <v>6</v>
      </c>
      <c r="C24" s="29" t="s">
        <v>8</v>
      </c>
      <c r="D24" s="30" t="s">
        <v>43</v>
      </c>
      <c r="E24" s="30"/>
      <c r="F24" s="31">
        <f>F25+F29+F32+F35+F38</f>
        <v>9768593.7300000004</v>
      </c>
      <c r="G24" s="31">
        <f>G25+G29+G32+G35+G38</f>
        <v>9768593.7300000004</v>
      </c>
      <c r="H24" s="21">
        <f t="shared" si="0"/>
        <v>100</v>
      </c>
    </row>
    <row r="25" spans="1:8" ht="75.75" customHeight="1" x14ac:dyDescent="0.25">
      <c r="A25" s="32" t="s">
        <v>181</v>
      </c>
      <c r="B25" s="29" t="s">
        <v>6</v>
      </c>
      <c r="C25" s="29" t="s">
        <v>8</v>
      </c>
      <c r="D25" s="30" t="s">
        <v>165</v>
      </c>
      <c r="E25" s="30"/>
      <c r="F25" s="31">
        <f>F26</f>
        <v>9484593.7300000004</v>
      </c>
      <c r="G25" s="31">
        <f>G26</f>
        <v>9484593.7300000004</v>
      </c>
      <c r="H25" s="21">
        <f t="shared" si="0"/>
        <v>100</v>
      </c>
    </row>
    <row r="26" spans="1:8" ht="90" customHeight="1" x14ac:dyDescent="0.25">
      <c r="A26" s="32" t="s">
        <v>15</v>
      </c>
      <c r="B26" s="29" t="s">
        <v>6</v>
      </c>
      <c r="C26" s="29" t="s">
        <v>8</v>
      </c>
      <c r="D26" s="30" t="s">
        <v>165</v>
      </c>
      <c r="E26" s="30">
        <v>100</v>
      </c>
      <c r="F26" s="31">
        <f>F27</f>
        <v>9484593.7300000004</v>
      </c>
      <c r="G26" s="31">
        <f>G27</f>
        <v>9484593.7300000004</v>
      </c>
      <c r="H26" s="21">
        <f t="shared" si="0"/>
        <v>100</v>
      </c>
    </row>
    <row r="27" spans="1:8" ht="37.5" customHeight="1" x14ac:dyDescent="0.25">
      <c r="A27" s="32" t="s">
        <v>16</v>
      </c>
      <c r="B27" s="29" t="s">
        <v>6</v>
      </c>
      <c r="C27" s="29" t="s">
        <v>8</v>
      </c>
      <c r="D27" s="30" t="s">
        <v>165</v>
      </c>
      <c r="E27" s="30">
        <v>120</v>
      </c>
      <c r="F27" s="36">
        <f>8994593.73+490000</f>
        <v>9484593.7300000004</v>
      </c>
      <c r="G27" s="38">
        <v>9484593.7300000004</v>
      </c>
      <c r="H27" s="21">
        <f t="shared" si="0"/>
        <v>100</v>
      </c>
    </row>
    <row r="28" spans="1:8" ht="18" customHeight="1" x14ac:dyDescent="0.25">
      <c r="A28" s="32" t="s">
        <v>199</v>
      </c>
      <c r="B28" s="29" t="s">
        <v>6</v>
      </c>
      <c r="C28" s="29" t="s">
        <v>8</v>
      </c>
      <c r="D28" s="30" t="s">
        <v>28</v>
      </c>
      <c r="E28" s="30"/>
      <c r="F28" s="31">
        <f>F29+F32+F35+F38</f>
        <v>284000</v>
      </c>
      <c r="G28" s="31">
        <f>G29+G32+G35+G38</f>
        <v>284000</v>
      </c>
      <c r="H28" s="21">
        <f t="shared" si="0"/>
        <v>100</v>
      </c>
    </row>
    <row r="29" spans="1:8" ht="66.75" customHeight="1" x14ac:dyDescent="0.25">
      <c r="A29" s="32" t="s">
        <v>29</v>
      </c>
      <c r="B29" s="29" t="s">
        <v>6</v>
      </c>
      <c r="C29" s="29" t="s">
        <v>8</v>
      </c>
      <c r="D29" s="30" t="s">
        <v>30</v>
      </c>
      <c r="E29" s="30"/>
      <c r="F29" s="31">
        <f>F30</f>
        <v>62400</v>
      </c>
      <c r="G29" s="31">
        <f>G30</f>
        <v>62400</v>
      </c>
      <c r="H29" s="21">
        <f t="shared" si="0"/>
        <v>100</v>
      </c>
    </row>
    <row r="30" spans="1:8" ht="19.5" customHeight="1" x14ac:dyDescent="0.25">
      <c r="A30" s="32" t="s">
        <v>31</v>
      </c>
      <c r="B30" s="29" t="s">
        <v>6</v>
      </c>
      <c r="C30" s="29" t="s">
        <v>8</v>
      </c>
      <c r="D30" s="30" t="s">
        <v>30</v>
      </c>
      <c r="E30" s="30">
        <v>500</v>
      </c>
      <c r="F30" s="31">
        <f>F31</f>
        <v>62400</v>
      </c>
      <c r="G30" s="31">
        <f>G31</f>
        <v>62400</v>
      </c>
      <c r="H30" s="21">
        <f t="shared" si="0"/>
        <v>100</v>
      </c>
    </row>
    <row r="31" spans="1:8" ht="17.25" customHeight="1" x14ac:dyDescent="0.25">
      <c r="A31" s="32" t="s">
        <v>32</v>
      </c>
      <c r="B31" s="29" t="s">
        <v>6</v>
      </c>
      <c r="C31" s="29" t="s">
        <v>8</v>
      </c>
      <c r="D31" s="30" t="s">
        <v>30</v>
      </c>
      <c r="E31" s="30">
        <v>540</v>
      </c>
      <c r="F31" s="31">
        <v>62400</v>
      </c>
      <c r="G31" s="39">
        <v>62400</v>
      </c>
      <c r="H31" s="21">
        <f t="shared" si="0"/>
        <v>100</v>
      </c>
    </row>
    <row r="32" spans="1:8" ht="25.5" x14ac:dyDescent="0.25">
      <c r="A32" s="32" t="s">
        <v>33</v>
      </c>
      <c r="B32" s="29" t="s">
        <v>6</v>
      </c>
      <c r="C32" s="29" t="s">
        <v>8</v>
      </c>
      <c r="D32" s="30" t="s">
        <v>34</v>
      </c>
      <c r="E32" s="30"/>
      <c r="F32" s="31">
        <f>F33</f>
        <v>62400</v>
      </c>
      <c r="G32" s="31">
        <f>G33</f>
        <v>62400</v>
      </c>
      <c r="H32" s="21">
        <f t="shared" si="0"/>
        <v>100</v>
      </c>
    </row>
    <row r="33" spans="1:8" ht="21" customHeight="1" x14ac:dyDescent="0.25">
      <c r="A33" s="32" t="s">
        <v>31</v>
      </c>
      <c r="B33" s="29" t="s">
        <v>6</v>
      </c>
      <c r="C33" s="29" t="s">
        <v>8</v>
      </c>
      <c r="D33" s="30" t="s">
        <v>34</v>
      </c>
      <c r="E33" s="30">
        <v>500</v>
      </c>
      <c r="F33" s="31">
        <f>F34</f>
        <v>62400</v>
      </c>
      <c r="G33" s="31">
        <f>G34</f>
        <v>62400</v>
      </c>
      <c r="H33" s="21">
        <f t="shared" si="0"/>
        <v>100</v>
      </c>
    </row>
    <row r="34" spans="1:8" ht="22.5" customHeight="1" x14ac:dyDescent="0.25">
      <c r="A34" s="32" t="s">
        <v>32</v>
      </c>
      <c r="B34" s="29" t="s">
        <v>6</v>
      </c>
      <c r="C34" s="29" t="s">
        <v>8</v>
      </c>
      <c r="D34" s="30" t="s">
        <v>34</v>
      </c>
      <c r="E34" s="30">
        <v>540</v>
      </c>
      <c r="F34" s="31">
        <v>62400</v>
      </c>
      <c r="G34" s="38">
        <v>62400</v>
      </c>
      <c r="H34" s="21">
        <f t="shared" si="0"/>
        <v>100</v>
      </c>
    </row>
    <row r="35" spans="1:8" ht="31.5" customHeight="1" x14ac:dyDescent="0.25">
      <c r="A35" s="32" t="s">
        <v>35</v>
      </c>
      <c r="B35" s="29" t="s">
        <v>6</v>
      </c>
      <c r="C35" s="29" t="s">
        <v>8</v>
      </c>
      <c r="D35" s="30" t="s">
        <v>36</v>
      </c>
      <c r="E35" s="30"/>
      <c r="F35" s="31">
        <f>F36</f>
        <v>58700</v>
      </c>
      <c r="G35" s="31">
        <f>G36</f>
        <v>58700</v>
      </c>
      <c r="H35" s="21">
        <f t="shared" si="0"/>
        <v>100</v>
      </c>
    </row>
    <row r="36" spans="1:8" ht="18.75" customHeight="1" x14ac:dyDescent="0.25">
      <c r="A36" s="32" t="s">
        <v>31</v>
      </c>
      <c r="B36" s="29" t="s">
        <v>6</v>
      </c>
      <c r="C36" s="29" t="s">
        <v>8</v>
      </c>
      <c r="D36" s="30" t="s">
        <v>36</v>
      </c>
      <c r="E36" s="30">
        <v>500</v>
      </c>
      <c r="F36" s="31">
        <f>F37</f>
        <v>58700</v>
      </c>
      <c r="G36" s="31">
        <f>G37</f>
        <v>58700</v>
      </c>
      <c r="H36" s="21">
        <f t="shared" si="0"/>
        <v>100</v>
      </c>
    </row>
    <row r="37" spans="1:8" ht="21.75" customHeight="1" x14ac:dyDescent="0.25">
      <c r="A37" s="32" t="s">
        <v>32</v>
      </c>
      <c r="B37" s="29" t="s">
        <v>6</v>
      </c>
      <c r="C37" s="29" t="s">
        <v>8</v>
      </c>
      <c r="D37" s="30" t="s">
        <v>36</v>
      </c>
      <c r="E37" s="30">
        <v>540</v>
      </c>
      <c r="F37" s="31">
        <v>58700</v>
      </c>
      <c r="G37" s="31">
        <v>58700</v>
      </c>
      <c r="H37" s="21">
        <f t="shared" si="0"/>
        <v>100</v>
      </c>
    </row>
    <row r="38" spans="1:8" ht="25.5" x14ac:dyDescent="0.25">
      <c r="A38" s="32" t="s">
        <v>37</v>
      </c>
      <c r="B38" s="29" t="s">
        <v>6</v>
      </c>
      <c r="C38" s="29" t="s">
        <v>8</v>
      </c>
      <c r="D38" s="30" t="s">
        <v>38</v>
      </c>
      <c r="E38" s="30"/>
      <c r="F38" s="31">
        <f>F39</f>
        <v>100500</v>
      </c>
      <c r="G38" s="31">
        <f>G39</f>
        <v>100500</v>
      </c>
      <c r="H38" s="21">
        <f t="shared" si="0"/>
        <v>100</v>
      </c>
    </row>
    <row r="39" spans="1:8" ht="16.5" customHeight="1" x14ac:dyDescent="0.25">
      <c r="A39" s="32" t="s">
        <v>31</v>
      </c>
      <c r="B39" s="29" t="s">
        <v>6</v>
      </c>
      <c r="C39" s="29" t="s">
        <v>8</v>
      </c>
      <c r="D39" s="30" t="s">
        <v>38</v>
      </c>
      <c r="E39" s="30">
        <v>500</v>
      </c>
      <c r="F39" s="31">
        <f>F40</f>
        <v>100500</v>
      </c>
      <c r="G39" s="31">
        <f>G40</f>
        <v>100500</v>
      </c>
      <c r="H39" s="21">
        <f t="shared" si="0"/>
        <v>100</v>
      </c>
    </row>
    <row r="40" spans="1:8" ht="16.5" customHeight="1" x14ac:dyDescent="0.25">
      <c r="A40" s="32" t="s">
        <v>32</v>
      </c>
      <c r="B40" s="29" t="s">
        <v>6</v>
      </c>
      <c r="C40" s="29" t="s">
        <v>8</v>
      </c>
      <c r="D40" s="30" t="s">
        <v>38</v>
      </c>
      <c r="E40" s="30">
        <v>540</v>
      </c>
      <c r="F40" s="31">
        <v>100500</v>
      </c>
      <c r="G40" s="38">
        <v>100500</v>
      </c>
      <c r="H40" s="21">
        <f t="shared" si="0"/>
        <v>100</v>
      </c>
    </row>
    <row r="41" spans="1:8" ht="76.5" x14ac:dyDescent="0.25">
      <c r="A41" s="32" t="s">
        <v>39</v>
      </c>
      <c r="B41" s="29" t="s">
        <v>6</v>
      </c>
      <c r="C41" s="29" t="s">
        <v>40</v>
      </c>
      <c r="D41" s="24"/>
      <c r="E41" s="30"/>
      <c r="F41" s="36">
        <f>F42</f>
        <v>99662.26999999999</v>
      </c>
      <c r="G41" s="36">
        <f>G42</f>
        <v>62541</v>
      </c>
      <c r="H41" s="21">
        <f t="shared" si="0"/>
        <v>62.752935489027095</v>
      </c>
    </row>
    <row r="42" spans="1:8" ht="18.75" customHeight="1" x14ac:dyDescent="0.25">
      <c r="A42" s="32" t="s">
        <v>41</v>
      </c>
      <c r="B42" s="29" t="s">
        <v>6</v>
      </c>
      <c r="C42" s="29" t="s">
        <v>40</v>
      </c>
      <c r="D42" s="30" t="s">
        <v>26</v>
      </c>
      <c r="E42" s="30"/>
      <c r="F42" s="31">
        <f>F43</f>
        <v>99662.26999999999</v>
      </c>
      <c r="G42" s="31">
        <f>G43</f>
        <v>62541</v>
      </c>
      <c r="H42" s="21">
        <f t="shared" si="0"/>
        <v>62.752935489027095</v>
      </c>
    </row>
    <row r="43" spans="1:8" ht="18" customHeight="1" x14ac:dyDescent="0.25">
      <c r="A43" s="32" t="s">
        <v>42</v>
      </c>
      <c r="B43" s="29" t="s">
        <v>6</v>
      </c>
      <c r="C43" s="29" t="s">
        <v>40</v>
      </c>
      <c r="D43" s="30" t="s">
        <v>43</v>
      </c>
      <c r="E43" s="30"/>
      <c r="F43" s="31">
        <f>F44+F46</f>
        <v>99662.26999999999</v>
      </c>
      <c r="G43" s="31">
        <f>G44+G46</f>
        <v>62541</v>
      </c>
      <c r="H43" s="21">
        <f t="shared" si="0"/>
        <v>62.752935489027095</v>
      </c>
    </row>
    <row r="44" spans="1:8" ht="19.5" customHeight="1" x14ac:dyDescent="0.25">
      <c r="A44" s="32" t="s">
        <v>31</v>
      </c>
      <c r="B44" s="29" t="s">
        <v>6</v>
      </c>
      <c r="C44" s="29" t="s">
        <v>40</v>
      </c>
      <c r="D44" s="30" t="s">
        <v>44</v>
      </c>
      <c r="E44" s="30">
        <v>500</v>
      </c>
      <c r="F44" s="31">
        <f>F45</f>
        <v>62541</v>
      </c>
      <c r="G44" s="31">
        <f>G45</f>
        <v>62541</v>
      </c>
      <c r="H44" s="21">
        <f t="shared" si="0"/>
        <v>100</v>
      </c>
    </row>
    <row r="45" spans="1:8" ht="25.5" x14ac:dyDescent="0.25">
      <c r="A45" s="32" t="s">
        <v>45</v>
      </c>
      <c r="B45" s="29" t="s">
        <v>6</v>
      </c>
      <c r="C45" s="29" t="s">
        <v>40</v>
      </c>
      <c r="D45" s="30" t="s">
        <v>44</v>
      </c>
      <c r="E45" s="30">
        <v>540</v>
      </c>
      <c r="F45" s="31">
        <v>62541</v>
      </c>
      <c r="G45" s="38">
        <v>62541</v>
      </c>
      <c r="H45" s="21">
        <f t="shared" si="0"/>
        <v>100</v>
      </c>
    </row>
    <row r="46" spans="1:8" ht="18.75" customHeight="1" x14ac:dyDescent="0.25">
      <c r="A46" s="32" t="s">
        <v>31</v>
      </c>
      <c r="B46" s="29" t="s">
        <v>6</v>
      </c>
      <c r="C46" s="29" t="s">
        <v>40</v>
      </c>
      <c r="D46" s="30" t="s">
        <v>46</v>
      </c>
      <c r="E46" s="30">
        <v>500</v>
      </c>
      <c r="F46" s="31">
        <f>F47</f>
        <v>37121.269999999997</v>
      </c>
      <c r="G46" s="31">
        <f>G47</f>
        <v>0</v>
      </c>
      <c r="H46" s="21">
        <f t="shared" si="0"/>
        <v>0</v>
      </c>
    </row>
    <row r="47" spans="1:8" ht="27" customHeight="1" x14ac:dyDescent="0.25">
      <c r="A47" s="32" t="s">
        <v>47</v>
      </c>
      <c r="B47" s="29" t="s">
        <v>6</v>
      </c>
      <c r="C47" s="29" t="s">
        <v>40</v>
      </c>
      <c r="D47" s="30" t="s">
        <v>46</v>
      </c>
      <c r="E47" s="30">
        <v>540</v>
      </c>
      <c r="F47" s="31">
        <v>37121.269999999997</v>
      </c>
      <c r="G47" s="38">
        <v>0</v>
      </c>
      <c r="H47" s="21">
        <f t="shared" si="0"/>
        <v>0</v>
      </c>
    </row>
    <row r="48" spans="1:8" x14ac:dyDescent="0.25">
      <c r="A48" s="32" t="s">
        <v>48</v>
      </c>
      <c r="B48" s="29" t="s">
        <v>6</v>
      </c>
      <c r="C48" s="29">
        <v>11</v>
      </c>
      <c r="D48" s="30"/>
      <c r="E48" s="30"/>
      <c r="F48" s="36">
        <f t="shared" ref="F48:G50" si="2">F49</f>
        <v>1790</v>
      </c>
      <c r="G48" s="36">
        <f t="shared" si="2"/>
        <v>0</v>
      </c>
      <c r="H48" s="21">
        <f t="shared" si="0"/>
        <v>0</v>
      </c>
    </row>
    <row r="49" spans="1:8" ht="20.25" customHeight="1" x14ac:dyDescent="0.25">
      <c r="A49" s="32" t="s">
        <v>49</v>
      </c>
      <c r="B49" s="29" t="s">
        <v>6</v>
      </c>
      <c r="C49" s="29">
        <v>11</v>
      </c>
      <c r="D49" s="30" t="s">
        <v>50</v>
      </c>
      <c r="E49" s="30"/>
      <c r="F49" s="31">
        <f t="shared" si="2"/>
        <v>1790</v>
      </c>
      <c r="G49" s="31">
        <f t="shared" si="2"/>
        <v>0</v>
      </c>
      <c r="H49" s="21">
        <f t="shared" si="0"/>
        <v>0</v>
      </c>
    </row>
    <row r="50" spans="1:8" ht="18.75" customHeight="1" x14ac:dyDescent="0.25">
      <c r="A50" s="32" t="s">
        <v>51</v>
      </c>
      <c r="B50" s="29" t="s">
        <v>6</v>
      </c>
      <c r="C50" s="29">
        <v>11</v>
      </c>
      <c r="D50" s="30" t="s">
        <v>52</v>
      </c>
      <c r="E50" s="30">
        <v>800</v>
      </c>
      <c r="F50" s="31">
        <f t="shared" si="2"/>
        <v>1790</v>
      </c>
      <c r="G50" s="31">
        <f t="shared" si="2"/>
        <v>0</v>
      </c>
      <c r="H50" s="21">
        <f t="shared" si="0"/>
        <v>0</v>
      </c>
    </row>
    <row r="51" spans="1:8" ht="18" customHeight="1" x14ac:dyDescent="0.25">
      <c r="A51" s="32" t="s">
        <v>53</v>
      </c>
      <c r="B51" s="29" t="s">
        <v>6</v>
      </c>
      <c r="C51" s="29">
        <v>11</v>
      </c>
      <c r="D51" s="30" t="s">
        <v>52</v>
      </c>
      <c r="E51" s="30">
        <v>870</v>
      </c>
      <c r="F51" s="31">
        <f>20000-18210</f>
        <v>1790</v>
      </c>
      <c r="G51" s="40">
        <v>0</v>
      </c>
      <c r="H51" s="21">
        <f t="shared" si="0"/>
        <v>0</v>
      </c>
    </row>
    <row r="52" spans="1:8" ht="27.75" customHeight="1" x14ac:dyDescent="0.25">
      <c r="A52" s="32" t="s">
        <v>54</v>
      </c>
      <c r="B52" s="29" t="s">
        <v>6</v>
      </c>
      <c r="C52" s="29">
        <v>13</v>
      </c>
      <c r="D52" s="30"/>
      <c r="E52" s="30"/>
      <c r="F52" s="36">
        <f>F53</f>
        <v>9290632.4699999988</v>
      </c>
      <c r="G52" s="36">
        <f>G53</f>
        <v>9268721.3000000007</v>
      </c>
      <c r="H52" s="21">
        <f t="shared" si="0"/>
        <v>99.764158467459012</v>
      </c>
    </row>
    <row r="53" spans="1:8" ht="21" customHeight="1" x14ac:dyDescent="0.25">
      <c r="A53" s="32" t="s">
        <v>25</v>
      </c>
      <c r="B53" s="29" t="s">
        <v>6</v>
      </c>
      <c r="C53" s="29">
        <v>13</v>
      </c>
      <c r="D53" s="30" t="s">
        <v>26</v>
      </c>
      <c r="E53" s="30"/>
      <c r="F53" s="31">
        <f>F54</f>
        <v>9290632.4699999988</v>
      </c>
      <c r="G53" s="31">
        <f>G54</f>
        <v>9268721.3000000007</v>
      </c>
      <c r="H53" s="21">
        <f t="shared" si="0"/>
        <v>99.764158467459012</v>
      </c>
    </row>
    <row r="54" spans="1:8" ht="32.25" customHeight="1" x14ac:dyDescent="0.25">
      <c r="A54" s="32" t="s">
        <v>27</v>
      </c>
      <c r="B54" s="29" t="s">
        <v>6</v>
      </c>
      <c r="C54" s="29">
        <v>13</v>
      </c>
      <c r="D54" s="30" t="s">
        <v>43</v>
      </c>
      <c r="E54" s="30"/>
      <c r="F54" s="31">
        <f>F55+F57+F61+F64</f>
        <v>9290632.4699999988</v>
      </c>
      <c r="G54" s="31">
        <f t="shared" ref="G54:H54" si="3">G55+G57+G61+G64</f>
        <v>9268721.3000000007</v>
      </c>
      <c r="H54" s="41">
        <f t="shared" si="3"/>
        <v>398.56703726144428</v>
      </c>
    </row>
    <row r="55" spans="1:8" ht="39" customHeight="1" x14ac:dyDescent="0.25">
      <c r="A55" s="32" t="s">
        <v>55</v>
      </c>
      <c r="B55" s="29" t="s">
        <v>6</v>
      </c>
      <c r="C55" s="29">
        <v>13</v>
      </c>
      <c r="D55" s="30" t="s">
        <v>56</v>
      </c>
      <c r="E55" s="30"/>
      <c r="F55" s="31">
        <f>F56</f>
        <v>19000</v>
      </c>
      <c r="G55" s="31">
        <f>G56</f>
        <v>19000</v>
      </c>
      <c r="H55" s="21">
        <f t="shared" si="0"/>
        <v>100</v>
      </c>
    </row>
    <row r="56" spans="1:8" ht="38.25" x14ac:dyDescent="0.25">
      <c r="A56" s="32" t="s">
        <v>24</v>
      </c>
      <c r="B56" s="29" t="s">
        <v>6</v>
      </c>
      <c r="C56" s="29">
        <v>13</v>
      </c>
      <c r="D56" s="30" t="s">
        <v>56</v>
      </c>
      <c r="E56" s="30">
        <v>240</v>
      </c>
      <c r="F56" s="36">
        <v>19000</v>
      </c>
      <c r="G56" s="38">
        <v>19000</v>
      </c>
      <c r="H56" s="21">
        <f t="shared" si="0"/>
        <v>100</v>
      </c>
    </row>
    <row r="57" spans="1:8" ht="20.25" customHeight="1" x14ac:dyDescent="0.25">
      <c r="A57" s="32" t="s">
        <v>57</v>
      </c>
      <c r="B57" s="29" t="s">
        <v>6</v>
      </c>
      <c r="C57" s="29">
        <v>13</v>
      </c>
      <c r="D57" s="30" t="s">
        <v>58</v>
      </c>
      <c r="E57" s="30"/>
      <c r="F57" s="31">
        <f>F58</f>
        <v>1529081.63</v>
      </c>
      <c r="G57" s="31">
        <f>G58</f>
        <v>1507170.46</v>
      </c>
      <c r="H57" s="21">
        <f t="shared" si="0"/>
        <v>98.567037261444312</v>
      </c>
    </row>
    <row r="58" spans="1:8" ht="24" customHeight="1" x14ac:dyDescent="0.25">
      <c r="A58" s="28" t="s">
        <v>51</v>
      </c>
      <c r="B58" s="29" t="s">
        <v>6</v>
      </c>
      <c r="C58" s="29">
        <v>13</v>
      </c>
      <c r="D58" s="30" t="s">
        <v>58</v>
      </c>
      <c r="E58" s="30">
        <v>800</v>
      </c>
      <c r="F58" s="31">
        <f>F59+F60</f>
        <v>1529081.63</v>
      </c>
      <c r="G58" s="31">
        <f>G59+G60</f>
        <v>1507170.46</v>
      </c>
      <c r="H58" s="21">
        <f t="shared" si="0"/>
        <v>98.567037261444312</v>
      </c>
    </row>
    <row r="59" spans="1:8" ht="17.25" customHeight="1" x14ac:dyDescent="0.25">
      <c r="A59" s="32" t="s">
        <v>59</v>
      </c>
      <c r="B59" s="29" t="s">
        <v>6</v>
      </c>
      <c r="C59" s="29">
        <v>13</v>
      </c>
      <c r="D59" s="30" t="s">
        <v>58</v>
      </c>
      <c r="E59" s="30">
        <v>830</v>
      </c>
      <c r="F59" s="36">
        <v>1446183.89</v>
      </c>
      <c r="G59" s="40">
        <v>1425463.72</v>
      </c>
      <c r="H59" s="21">
        <f t="shared" si="0"/>
        <v>98.567252052572655</v>
      </c>
    </row>
    <row r="60" spans="1:8" ht="25.5" x14ac:dyDescent="0.25">
      <c r="A60" s="28" t="s">
        <v>60</v>
      </c>
      <c r="B60" s="29" t="s">
        <v>6</v>
      </c>
      <c r="C60" s="29">
        <v>13</v>
      </c>
      <c r="D60" s="30" t="s">
        <v>58</v>
      </c>
      <c r="E60" s="30">
        <v>850</v>
      </c>
      <c r="F60" s="36">
        <f>21000+61897.74</f>
        <v>82897.739999999991</v>
      </c>
      <c r="G60" s="37">
        <v>81706.740000000005</v>
      </c>
      <c r="H60" s="21">
        <f t="shared" si="0"/>
        <v>98.563290145183714</v>
      </c>
    </row>
    <row r="61" spans="1:8" ht="54" customHeight="1" x14ac:dyDescent="0.25">
      <c r="A61" s="32" t="s">
        <v>61</v>
      </c>
      <c r="B61" s="29" t="s">
        <v>6</v>
      </c>
      <c r="C61" s="29">
        <v>13</v>
      </c>
      <c r="D61" s="25" t="s">
        <v>62</v>
      </c>
      <c r="E61" s="30"/>
      <c r="F61" s="31">
        <f>F62</f>
        <v>102600</v>
      </c>
      <c r="G61" s="31">
        <f>G62</f>
        <v>102600</v>
      </c>
      <c r="H61" s="21">
        <f t="shared" si="0"/>
        <v>100</v>
      </c>
    </row>
    <row r="62" spans="1:8" ht="25.5" x14ac:dyDescent="0.25">
      <c r="A62" s="28" t="s">
        <v>63</v>
      </c>
      <c r="B62" s="29" t="s">
        <v>6</v>
      </c>
      <c r="C62" s="29">
        <v>13</v>
      </c>
      <c r="D62" s="25" t="s">
        <v>62</v>
      </c>
      <c r="E62" s="30">
        <v>300</v>
      </c>
      <c r="F62" s="36">
        <f>F63</f>
        <v>102600</v>
      </c>
      <c r="G62" s="36">
        <f>G63</f>
        <v>102600</v>
      </c>
      <c r="H62" s="21">
        <f t="shared" si="0"/>
        <v>100</v>
      </c>
    </row>
    <row r="63" spans="1:8" ht="20.25" customHeight="1" x14ac:dyDescent="0.25">
      <c r="A63" s="32" t="s">
        <v>64</v>
      </c>
      <c r="B63" s="29" t="s">
        <v>6</v>
      </c>
      <c r="C63" s="29">
        <v>13</v>
      </c>
      <c r="D63" s="25" t="s">
        <v>62</v>
      </c>
      <c r="E63" s="30">
        <v>360</v>
      </c>
      <c r="F63" s="31">
        <v>102600</v>
      </c>
      <c r="G63" s="40">
        <v>102600</v>
      </c>
      <c r="H63" s="21">
        <f t="shared" si="0"/>
        <v>100</v>
      </c>
    </row>
    <row r="64" spans="1:8" ht="84" customHeight="1" x14ac:dyDescent="0.25">
      <c r="A64" s="32" t="s">
        <v>166</v>
      </c>
      <c r="B64" s="29" t="s">
        <v>6</v>
      </c>
      <c r="C64" s="29" t="s">
        <v>183</v>
      </c>
      <c r="D64" s="25" t="s">
        <v>165</v>
      </c>
      <c r="E64" s="30"/>
      <c r="F64" s="31">
        <f>F66+F65</f>
        <v>7639950.8399999999</v>
      </c>
      <c r="G64" s="31">
        <f>G66+G65</f>
        <v>7639950.8399999999</v>
      </c>
      <c r="H64" s="21">
        <f t="shared" si="0"/>
        <v>100</v>
      </c>
    </row>
    <row r="65" spans="1:8" x14ac:dyDescent="0.25">
      <c r="A65" s="32" t="s">
        <v>59</v>
      </c>
      <c r="B65" s="29" t="s">
        <v>6</v>
      </c>
      <c r="C65" s="29" t="s">
        <v>183</v>
      </c>
      <c r="D65" s="25" t="s">
        <v>165</v>
      </c>
      <c r="E65" s="30">
        <v>830</v>
      </c>
      <c r="F65" s="31">
        <f>1520000+1418523.66+852073.62</f>
        <v>3790597.2800000003</v>
      </c>
      <c r="G65" s="38">
        <v>3790597.28</v>
      </c>
      <c r="H65" s="21">
        <f t="shared" si="0"/>
        <v>99.999999999999986</v>
      </c>
    </row>
    <row r="66" spans="1:8" ht="25.5" x14ac:dyDescent="0.25">
      <c r="A66" s="32" t="s">
        <v>60</v>
      </c>
      <c r="B66" s="29" t="s">
        <v>6</v>
      </c>
      <c r="C66" s="29" t="s">
        <v>183</v>
      </c>
      <c r="D66" s="25" t="s">
        <v>165</v>
      </c>
      <c r="E66" s="30">
        <v>850</v>
      </c>
      <c r="F66" s="36">
        <v>3849353.56</v>
      </c>
      <c r="G66" s="38">
        <v>3849353.56</v>
      </c>
      <c r="H66" s="21">
        <f t="shared" si="0"/>
        <v>100</v>
      </c>
    </row>
    <row r="67" spans="1:8" x14ac:dyDescent="0.25">
      <c r="A67" s="28" t="s">
        <v>65</v>
      </c>
      <c r="B67" s="29" t="s">
        <v>66</v>
      </c>
      <c r="C67" s="42"/>
      <c r="D67" s="43"/>
      <c r="E67" s="43"/>
      <c r="F67" s="36">
        <f t="shared" ref="F67:G70" si="4">F68</f>
        <v>437297.49</v>
      </c>
      <c r="G67" s="36">
        <f t="shared" si="4"/>
        <v>437297.49</v>
      </c>
      <c r="H67" s="21">
        <f t="shared" si="0"/>
        <v>100</v>
      </c>
    </row>
    <row r="68" spans="1:8" ht="25.5" x14ac:dyDescent="0.25">
      <c r="A68" s="32" t="s">
        <v>67</v>
      </c>
      <c r="B68" s="29" t="s">
        <v>66</v>
      </c>
      <c r="C68" s="29" t="s">
        <v>68</v>
      </c>
      <c r="D68" s="30"/>
      <c r="E68" s="30"/>
      <c r="F68" s="31">
        <f t="shared" si="4"/>
        <v>437297.49</v>
      </c>
      <c r="G68" s="31">
        <f t="shared" si="4"/>
        <v>437297.49</v>
      </c>
      <c r="H68" s="21">
        <f t="shared" si="0"/>
        <v>100</v>
      </c>
    </row>
    <row r="69" spans="1:8" ht="19.5" customHeight="1" x14ac:dyDescent="0.25">
      <c r="A69" s="28" t="s">
        <v>25</v>
      </c>
      <c r="B69" s="29" t="s">
        <v>66</v>
      </c>
      <c r="C69" s="29" t="s">
        <v>68</v>
      </c>
      <c r="D69" s="30" t="s">
        <v>26</v>
      </c>
      <c r="E69" s="30"/>
      <c r="F69" s="31">
        <f t="shared" si="4"/>
        <v>437297.49</v>
      </c>
      <c r="G69" s="31">
        <f t="shared" si="4"/>
        <v>437297.49</v>
      </c>
      <c r="H69" s="21">
        <f t="shared" si="0"/>
        <v>100</v>
      </c>
    </row>
    <row r="70" spans="1:8" ht="34.5" customHeight="1" x14ac:dyDescent="0.25">
      <c r="A70" s="32" t="s">
        <v>69</v>
      </c>
      <c r="B70" s="29" t="s">
        <v>66</v>
      </c>
      <c r="C70" s="29" t="s">
        <v>68</v>
      </c>
      <c r="D70" s="30" t="s">
        <v>43</v>
      </c>
      <c r="E70" s="30"/>
      <c r="F70" s="31">
        <f t="shared" si="4"/>
        <v>437297.49</v>
      </c>
      <c r="G70" s="31">
        <f t="shared" si="4"/>
        <v>437297.49</v>
      </c>
      <c r="H70" s="21">
        <f t="shared" si="0"/>
        <v>100</v>
      </c>
    </row>
    <row r="71" spans="1:8" ht="80.25" customHeight="1" x14ac:dyDescent="0.25">
      <c r="A71" s="32" t="s">
        <v>70</v>
      </c>
      <c r="B71" s="29" t="s">
        <v>66</v>
      </c>
      <c r="C71" s="29" t="s">
        <v>68</v>
      </c>
      <c r="D71" s="30" t="s">
        <v>71</v>
      </c>
      <c r="E71" s="30"/>
      <c r="F71" s="31">
        <f>F72+F74</f>
        <v>437297.49</v>
      </c>
      <c r="G71" s="31">
        <f>G72+G74</f>
        <v>437297.49</v>
      </c>
      <c r="H71" s="21">
        <f t="shared" si="0"/>
        <v>100</v>
      </c>
    </row>
    <row r="72" spans="1:8" ht="92.25" customHeight="1" x14ac:dyDescent="0.25">
      <c r="A72" s="32" t="s">
        <v>15</v>
      </c>
      <c r="B72" s="29" t="s">
        <v>66</v>
      </c>
      <c r="C72" s="29" t="s">
        <v>68</v>
      </c>
      <c r="D72" s="30" t="s">
        <v>71</v>
      </c>
      <c r="E72" s="30">
        <v>100</v>
      </c>
      <c r="F72" s="31">
        <f>F73</f>
        <v>432810.19</v>
      </c>
      <c r="G72" s="31">
        <f>G73</f>
        <v>432810.19</v>
      </c>
      <c r="H72" s="21">
        <f t="shared" si="0"/>
        <v>100</v>
      </c>
    </row>
    <row r="73" spans="1:8" ht="38.25" x14ac:dyDescent="0.25">
      <c r="A73" s="32" t="s">
        <v>16</v>
      </c>
      <c r="B73" s="29" t="s">
        <v>66</v>
      </c>
      <c r="C73" s="29" t="s">
        <v>68</v>
      </c>
      <c r="D73" s="30" t="s">
        <v>71</v>
      </c>
      <c r="E73" s="30">
        <v>120</v>
      </c>
      <c r="F73" s="31">
        <v>432810.19</v>
      </c>
      <c r="G73" s="38">
        <v>432810.19</v>
      </c>
      <c r="H73" s="21">
        <f t="shared" si="0"/>
        <v>100</v>
      </c>
    </row>
    <row r="74" spans="1:8" ht="38.25" x14ac:dyDescent="0.25">
      <c r="A74" s="28" t="s">
        <v>23</v>
      </c>
      <c r="B74" s="29" t="s">
        <v>66</v>
      </c>
      <c r="C74" s="29" t="s">
        <v>68</v>
      </c>
      <c r="D74" s="30" t="s">
        <v>71</v>
      </c>
      <c r="E74" s="30">
        <v>200</v>
      </c>
      <c r="F74" s="31">
        <f>F75</f>
        <v>4487.3</v>
      </c>
      <c r="G74" s="31">
        <f>G75</f>
        <v>4487.3</v>
      </c>
      <c r="H74" s="21">
        <f t="shared" ref="H74:H137" si="5">G74/F74*100</f>
        <v>100</v>
      </c>
    </row>
    <row r="75" spans="1:8" ht="39" customHeight="1" x14ac:dyDescent="0.25">
      <c r="A75" s="32" t="s">
        <v>24</v>
      </c>
      <c r="B75" s="29" t="s">
        <v>66</v>
      </c>
      <c r="C75" s="29" t="s">
        <v>68</v>
      </c>
      <c r="D75" s="30" t="s">
        <v>71</v>
      </c>
      <c r="E75" s="30">
        <v>240</v>
      </c>
      <c r="F75" s="31">
        <v>4487.3</v>
      </c>
      <c r="G75" s="44">
        <v>4487.3</v>
      </c>
      <c r="H75" s="21">
        <f t="shared" si="5"/>
        <v>100</v>
      </c>
    </row>
    <row r="76" spans="1:8" ht="29.25" customHeight="1" x14ac:dyDescent="0.25">
      <c r="A76" s="32" t="s">
        <v>72</v>
      </c>
      <c r="B76" s="29" t="s">
        <v>68</v>
      </c>
      <c r="C76" s="29"/>
      <c r="D76" s="30"/>
      <c r="E76" s="30"/>
      <c r="F76" s="36">
        <f t="shared" ref="F76:G81" si="6">F77</f>
        <v>127300</v>
      </c>
      <c r="G76" s="36">
        <f t="shared" si="6"/>
        <v>127300</v>
      </c>
      <c r="H76" s="21">
        <f t="shared" si="5"/>
        <v>100</v>
      </c>
    </row>
    <row r="77" spans="1:8" ht="53.25" customHeight="1" x14ac:dyDescent="0.25">
      <c r="A77" s="32" t="s">
        <v>73</v>
      </c>
      <c r="B77" s="29" t="s">
        <v>68</v>
      </c>
      <c r="C77" s="29">
        <v>10</v>
      </c>
      <c r="D77" s="30"/>
      <c r="E77" s="30"/>
      <c r="F77" s="31">
        <f t="shared" si="6"/>
        <v>127300</v>
      </c>
      <c r="G77" s="31">
        <f t="shared" si="6"/>
        <v>127300</v>
      </c>
      <c r="H77" s="21">
        <f t="shared" si="5"/>
        <v>100</v>
      </c>
    </row>
    <row r="78" spans="1:8" x14ac:dyDescent="0.25">
      <c r="A78" s="28" t="s">
        <v>25</v>
      </c>
      <c r="B78" s="29" t="s">
        <v>68</v>
      </c>
      <c r="C78" s="29">
        <v>10</v>
      </c>
      <c r="D78" s="30" t="s">
        <v>26</v>
      </c>
      <c r="E78" s="30"/>
      <c r="F78" s="31">
        <f t="shared" si="6"/>
        <v>127300</v>
      </c>
      <c r="G78" s="31">
        <f t="shared" si="6"/>
        <v>127300</v>
      </c>
      <c r="H78" s="21">
        <f t="shared" si="5"/>
        <v>100</v>
      </c>
    </row>
    <row r="79" spans="1:8" ht="25.5" x14ac:dyDescent="0.25">
      <c r="A79" s="32" t="s">
        <v>69</v>
      </c>
      <c r="B79" s="29" t="s">
        <v>68</v>
      </c>
      <c r="C79" s="29">
        <v>10</v>
      </c>
      <c r="D79" s="30" t="s">
        <v>43</v>
      </c>
      <c r="E79" s="30"/>
      <c r="F79" s="31">
        <f t="shared" si="6"/>
        <v>127300</v>
      </c>
      <c r="G79" s="31">
        <f t="shared" si="6"/>
        <v>127300</v>
      </c>
      <c r="H79" s="21">
        <f t="shared" si="5"/>
        <v>100</v>
      </c>
    </row>
    <row r="80" spans="1:8" ht="63.75" x14ac:dyDescent="0.25">
      <c r="A80" s="28" t="s">
        <v>74</v>
      </c>
      <c r="B80" s="29" t="s">
        <v>68</v>
      </c>
      <c r="C80" s="29">
        <v>10</v>
      </c>
      <c r="D80" s="30" t="s">
        <v>75</v>
      </c>
      <c r="E80" s="30"/>
      <c r="F80" s="31">
        <f t="shared" si="6"/>
        <v>127300</v>
      </c>
      <c r="G80" s="31">
        <f t="shared" si="6"/>
        <v>127300</v>
      </c>
      <c r="H80" s="21">
        <f t="shared" si="5"/>
        <v>100</v>
      </c>
    </row>
    <row r="81" spans="1:8" ht="21.75" customHeight="1" x14ac:dyDescent="0.25">
      <c r="A81" s="32" t="s">
        <v>31</v>
      </c>
      <c r="B81" s="29" t="s">
        <v>68</v>
      </c>
      <c r="C81" s="29">
        <v>10</v>
      </c>
      <c r="D81" s="30" t="s">
        <v>75</v>
      </c>
      <c r="E81" s="30">
        <v>500</v>
      </c>
      <c r="F81" s="31">
        <f t="shared" si="6"/>
        <v>127300</v>
      </c>
      <c r="G81" s="31">
        <f t="shared" si="6"/>
        <v>127300</v>
      </c>
      <c r="H81" s="21">
        <f t="shared" si="5"/>
        <v>100</v>
      </c>
    </row>
    <row r="82" spans="1:8" x14ac:dyDescent="0.25">
      <c r="A82" s="28" t="s">
        <v>32</v>
      </c>
      <c r="B82" s="29" t="s">
        <v>68</v>
      </c>
      <c r="C82" s="29">
        <v>10</v>
      </c>
      <c r="D82" s="30" t="s">
        <v>75</v>
      </c>
      <c r="E82" s="30">
        <v>540</v>
      </c>
      <c r="F82" s="31">
        <v>127300</v>
      </c>
      <c r="G82" s="38">
        <v>127300</v>
      </c>
      <c r="H82" s="21">
        <f t="shared" si="5"/>
        <v>100</v>
      </c>
    </row>
    <row r="83" spans="1:8" x14ac:dyDescent="0.25">
      <c r="A83" s="32" t="s">
        <v>76</v>
      </c>
      <c r="B83" s="29" t="s">
        <v>8</v>
      </c>
      <c r="C83" s="29"/>
      <c r="D83" s="30"/>
      <c r="E83" s="30"/>
      <c r="F83" s="36">
        <f>F84+F111+F117</f>
        <v>12608610.470000001</v>
      </c>
      <c r="G83" s="36">
        <f>G84+G111+G117</f>
        <v>12253246.75</v>
      </c>
      <c r="H83" s="21">
        <f t="shared" si="5"/>
        <v>97.181579041992563</v>
      </c>
    </row>
    <row r="84" spans="1:8" ht="25.5" x14ac:dyDescent="0.25">
      <c r="A84" s="28" t="s">
        <v>77</v>
      </c>
      <c r="B84" s="29" t="s">
        <v>8</v>
      </c>
      <c r="C84" s="29" t="s">
        <v>78</v>
      </c>
      <c r="D84" s="30"/>
      <c r="E84" s="30"/>
      <c r="F84" s="45">
        <f>F85+F94</f>
        <v>12164870.470000001</v>
      </c>
      <c r="G84" s="45">
        <f>G85+G94</f>
        <v>11827570.75</v>
      </c>
      <c r="H84" s="21">
        <f t="shared" si="5"/>
        <v>97.227264188041943</v>
      </c>
    </row>
    <row r="85" spans="1:8" ht="76.5" x14ac:dyDescent="0.25">
      <c r="A85" s="28" t="s">
        <v>173</v>
      </c>
      <c r="B85" s="29" t="s">
        <v>8</v>
      </c>
      <c r="C85" s="29" t="s">
        <v>78</v>
      </c>
      <c r="D85" s="30" t="s">
        <v>175</v>
      </c>
      <c r="E85" s="30"/>
      <c r="F85" s="45">
        <f>F86</f>
        <v>7302710</v>
      </c>
      <c r="G85" s="45">
        <f>G86</f>
        <v>7126249.5700000003</v>
      </c>
      <c r="H85" s="21">
        <f t="shared" si="5"/>
        <v>97.583630871279297</v>
      </c>
    </row>
    <row r="86" spans="1:8" x14ac:dyDescent="0.25">
      <c r="A86" s="28" t="s">
        <v>81</v>
      </c>
      <c r="B86" s="29" t="s">
        <v>8</v>
      </c>
      <c r="C86" s="29" t="s">
        <v>78</v>
      </c>
      <c r="D86" s="30" t="s">
        <v>176</v>
      </c>
      <c r="E86" s="30"/>
      <c r="F86" s="45">
        <f>F87</f>
        <v>7302710</v>
      </c>
      <c r="G86" s="45">
        <f>G87</f>
        <v>7126249.5700000003</v>
      </c>
      <c r="H86" s="21">
        <f t="shared" si="5"/>
        <v>97.583630871279297</v>
      </c>
    </row>
    <row r="87" spans="1:8" ht="89.25" x14ac:dyDescent="0.25">
      <c r="A87" s="28" t="s">
        <v>174</v>
      </c>
      <c r="B87" s="29" t="s">
        <v>8</v>
      </c>
      <c r="C87" s="29" t="s">
        <v>78</v>
      </c>
      <c r="D87" s="30" t="s">
        <v>177</v>
      </c>
      <c r="E87" s="30"/>
      <c r="F87" s="45">
        <f>F88+F91</f>
        <v>7302710</v>
      </c>
      <c r="G87" s="45">
        <f>G88+G91</f>
        <v>7126249.5700000003</v>
      </c>
      <c r="H87" s="21">
        <f t="shared" si="5"/>
        <v>97.583630871279297</v>
      </c>
    </row>
    <row r="88" spans="1:8" ht="45.75" customHeight="1" x14ac:dyDescent="0.25">
      <c r="A88" s="46" t="s">
        <v>171</v>
      </c>
      <c r="B88" s="47" t="s">
        <v>8</v>
      </c>
      <c r="C88" s="29" t="s">
        <v>78</v>
      </c>
      <c r="D88" s="30" t="s">
        <v>172</v>
      </c>
      <c r="E88" s="30"/>
      <c r="F88" s="45">
        <f>F89</f>
        <v>6802710</v>
      </c>
      <c r="G88" s="45">
        <f>G89</f>
        <v>6626249.5700000003</v>
      </c>
      <c r="H88" s="21">
        <f t="shared" si="5"/>
        <v>97.406027450824752</v>
      </c>
    </row>
    <row r="89" spans="1:8" ht="38.25" x14ac:dyDescent="0.25">
      <c r="A89" s="48" t="s">
        <v>23</v>
      </c>
      <c r="B89" s="47" t="s">
        <v>8</v>
      </c>
      <c r="C89" s="29" t="s">
        <v>78</v>
      </c>
      <c r="D89" s="30" t="s">
        <v>172</v>
      </c>
      <c r="E89" s="30">
        <v>200</v>
      </c>
      <c r="F89" s="45">
        <f>F90</f>
        <v>6802710</v>
      </c>
      <c r="G89" s="45">
        <f>G90</f>
        <v>6626249.5700000003</v>
      </c>
      <c r="H89" s="21">
        <f t="shared" si="5"/>
        <v>97.406027450824752</v>
      </c>
    </row>
    <row r="90" spans="1:8" ht="38.25" x14ac:dyDescent="0.25">
      <c r="A90" s="49" t="s">
        <v>24</v>
      </c>
      <c r="B90" s="47" t="s">
        <v>8</v>
      </c>
      <c r="C90" s="29" t="s">
        <v>78</v>
      </c>
      <c r="D90" s="30" t="s">
        <v>172</v>
      </c>
      <c r="E90" s="30">
        <v>240</v>
      </c>
      <c r="F90" s="45">
        <v>6802710</v>
      </c>
      <c r="G90" s="38">
        <v>6626249.5700000003</v>
      </c>
      <c r="H90" s="21">
        <f t="shared" si="5"/>
        <v>97.406027450824752</v>
      </c>
    </row>
    <row r="91" spans="1:8" ht="76.5" x14ac:dyDescent="0.25">
      <c r="A91" s="50" t="s">
        <v>170</v>
      </c>
      <c r="B91" s="29" t="s">
        <v>8</v>
      </c>
      <c r="C91" s="29" t="s">
        <v>78</v>
      </c>
      <c r="D91" s="30" t="s">
        <v>200</v>
      </c>
      <c r="E91" s="30"/>
      <c r="F91" s="45">
        <f>F92</f>
        <v>500000</v>
      </c>
      <c r="G91" s="45">
        <f>G92</f>
        <v>500000</v>
      </c>
      <c r="H91" s="21">
        <f t="shared" si="5"/>
        <v>100</v>
      </c>
    </row>
    <row r="92" spans="1:8" ht="38.25" x14ac:dyDescent="0.25">
      <c r="A92" s="32" t="s">
        <v>23</v>
      </c>
      <c r="B92" s="29" t="s">
        <v>8</v>
      </c>
      <c r="C92" s="29" t="s">
        <v>78</v>
      </c>
      <c r="D92" s="30" t="s">
        <v>200</v>
      </c>
      <c r="E92" s="30">
        <v>200</v>
      </c>
      <c r="F92" s="45">
        <f>F93</f>
        <v>500000</v>
      </c>
      <c r="G92" s="45">
        <f>G93</f>
        <v>500000</v>
      </c>
      <c r="H92" s="21">
        <f t="shared" si="5"/>
        <v>100</v>
      </c>
    </row>
    <row r="93" spans="1:8" ht="38.25" x14ac:dyDescent="0.25">
      <c r="A93" s="32" t="s">
        <v>24</v>
      </c>
      <c r="B93" s="29" t="s">
        <v>8</v>
      </c>
      <c r="C93" s="29" t="s">
        <v>78</v>
      </c>
      <c r="D93" s="30" t="s">
        <v>200</v>
      </c>
      <c r="E93" s="30">
        <v>240</v>
      </c>
      <c r="F93" s="45">
        <f>500000</f>
        <v>500000</v>
      </c>
      <c r="G93" s="38">
        <v>500000</v>
      </c>
      <c r="H93" s="21">
        <f t="shared" si="5"/>
        <v>100</v>
      </c>
    </row>
    <row r="94" spans="1:8" ht="68.25" customHeight="1" x14ac:dyDescent="0.25">
      <c r="A94" s="32" t="s">
        <v>79</v>
      </c>
      <c r="B94" s="29" t="s">
        <v>8</v>
      </c>
      <c r="C94" s="29" t="s">
        <v>78</v>
      </c>
      <c r="D94" s="30" t="s">
        <v>80</v>
      </c>
      <c r="E94" s="30"/>
      <c r="F94" s="45">
        <f>F95</f>
        <v>4862160.4700000007</v>
      </c>
      <c r="G94" s="45">
        <f>G95</f>
        <v>4701321.18</v>
      </c>
      <c r="H94" s="21">
        <f t="shared" si="5"/>
        <v>96.692020121664129</v>
      </c>
    </row>
    <row r="95" spans="1:8" x14ac:dyDescent="0.25">
      <c r="A95" s="28" t="s">
        <v>81</v>
      </c>
      <c r="B95" s="29" t="s">
        <v>8</v>
      </c>
      <c r="C95" s="29" t="s">
        <v>78</v>
      </c>
      <c r="D95" s="30" t="s">
        <v>82</v>
      </c>
      <c r="E95" s="30"/>
      <c r="F95" s="45">
        <f>F96+F103+F107</f>
        <v>4862160.4700000007</v>
      </c>
      <c r="G95" s="45">
        <f>G96+G103+G107</f>
        <v>4701321.18</v>
      </c>
      <c r="H95" s="21">
        <f t="shared" si="5"/>
        <v>96.692020121664129</v>
      </c>
    </row>
    <row r="96" spans="1:8" ht="38.25" x14ac:dyDescent="0.25">
      <c r="A96" s="32" t="s">
        <v>83</v>
      </c>
      <c r="B96" s="29" t="s">
        <v>8</v>
      </c>
      <c r="C96" s="29" t="s">
        <v>78</v>
      </c>
      <c r="D96" s="30" t="s">
        <v>84</v>
      </c>
      <c r="E96" s="30"/>
      <c r="F96" s="45">
        <f>F97+F101</f>
        <v>3636579.22</v>
      </c>
      <c r="G96" s="45">
        <f>G97+G101</f>
        <v>3489186.81</v>
      </c>
      <c r="H96" s="21">
        <f t="shared" si="5"/>
        <v>95.946949012154334</v>
      </c>
    </row>
    <row r="97" spans="1:8" ht="25.5" customHeight="1" x14ac:dyDescent="0.25">
      <c r="A97" s="71" t="s">
        <v>161</v>
      </c>
      <c r="B97" s="72" t="s">
        <v>8</v>
      </c>
      <c r="C97" s="72" t="s">
        <v>78</v>
      </c>
      <c r="D97" s="73" t="s">
        <v>85</v>
      </c>
      <c r="E97" s="73"/>
      <c r="F97" s="65">
        <f>F99</f>
        <v>3624418.75</v>
      </c>
      <c r="G97" s="65">
        <f>G99</f>
        <v>3477026.34</v>
      </c>
      <c r="H97" s="51">
        <f t="shared" si="5"/>
        <v>95.933350416532306</v>
      </c>
    </row>
    <row r="98" spans="1:8" ht="0.75" hidden="1" customHeight="1" x14ac:dyDescent="0.25">
      <c r="A98" s="71"/>
      <c r="B98" s="72"/>
      <c r="C98" s="72"/>
      <c r="D98" s="73"/>
      <c r="E98" s="73"/>
      <c r="F98" s="65"/>
      <c r="G98" s="65"/>
      <c r="H98" s="21" t="e">
        <f t="shared" si="5"/>
        <v>#DIV/0!</v>
      </c>
    </row>
    <row r="99" spans="1:8" ht="38.25" x14ac:dyDescent="0.25">
      <c r="A99" s="28" t="s">
        <v>23</v>
      </c>
      <c r="B99" s="29" t="s">
        <v>8</v>
      </c>
      <c r="C99" s="29" t="s">
        <v>78</v>
      </c>
      <c r="D99" s="30" t="s">
        <v>85</v>
      </c>
      <c r="E99" s="30">
        <v>200</v>
      </c>
      <c r="F99" s="36">
        <f>F100</f>
        <v>3624418.75</v>
      </c>
      <c r="G99" s="36">
        <f>G100</f>
        <v>3477026.34</v>
      </c>
      <c r="H99" s="51">
        <f t="shared" si="5"/>
        <v>95.933350416532306</v>
      </c>
    </row>
    <row r="100" spans="1:8" ht="38.25" x14ac:dyDescent="0.25">
      <c r="A100" s="32" t="s">
        <v>24</v>
      </c>
      <c r="B100" s="29" t="s">
        <v>8</v>
      </c>
      <c r="C100" s="29" t="s">
        <v>78</v>
      </c>
      <c r="D100" s="30" t="s">
        <v>85</v>
      </c>
      <c r="E100" s="30">
        <v>240</v>
      </c>
      <c r="F100" s="36">
        <v>3624418.75</v>
      </c>
      <c r="G100" s="38">
        <v>3477026.34</v>
      </c>
      <c r="H100" s="21">
        <f t="shared" si="5"/>
        <v>95.933350416532306</v>
      </c>
    </row>
    <row r="101" spans="1:8" ht="38.25" x14ac:dyDescent="0.25">
      <c r="A101" s="32" t="s">
        <v>23</v>
      </c>
      <c r="B101" s="29" t="s">
        <v>8</v>
      </c>
      <c r="C101" s="29" t="s">
        <v>78</v>
      </c>
      <c r="D101" s="30" t="s">
        <v>168</v>
      </c>
      <c r="E101" s="30">
        <v>200</v>
      </c>
      <c r="F101" s="36">
        <f>F102</f>
        <v>12160.47</v>
      </c>
      <c r="G101" s="36">
        <f>G102</f>
        <v>12160.47</v>
      </c>
      <c r="H101" s="21">
        <f t="shared" si="5"/>
        <v>100</v>
      </c>
    </row>
    <row r="102" spans="1:8" ht="38.25" x14ac:dyDescent="0.25">
      <c r="A102" s="32" t="s">
        <v>24</v>
      </c>
      <c r="B102" s="29" t="s">
        <v>8</v>
      </c>
      <c r="C102" s="29" t="s">
        <v>78</v>
      </c>
      <c r="D102" s="30" t="s">
        <v>169</v>
      </c>
      <c r="E102" s="30">
        <v>240</v>
      </c>
      <c r="F102" s="36">
        <v>12160.47</v>
      </c>
      <c r="G102" s="38">
        <v>12160.47</v>
      </c>
      <c r="H102" s="21">
        <f t="shared" si="5"/>
        <v>100</v>
      </c>
    </row>
    <row r="103" spans="1:8" ht="38.25" x14ac:dyDescent="0.25">
      <c r="A103" s="28" t="s">
        <v>86</v>
      </c>
      <c r="B103" s="29" t="s">
        <v>8</v>
      </c>
      <c r="C103" s="29" t="s">
        <v>78</v>
      </c>
      <c r="D103" s="30" t="s">
        <v>87</v>
      </c>
      <c r="E103" s="30"/>
      <c r="F103" s="52">
        <f t="shared" ref="F103:G105" si="7">F104</f>
        <v>925581.25</v>
      </c>
      <c r="G103" s="52">
        <f t="shared" si="7"/>
        <v>925066.37</v>
      </c>
      <c r="H103" s="21">
        <f t="shared" si="5"/>
        <v>99.944372252571029</v>
      </c>
    </row>
    <row r="104" spans="1:8" ht="25.5" x14ac:dyDescent="0.25">
      <c r="A104" s="32" t="s">
        <v>88</v>
      </c>
      <c r="B104" s="29" t="s">
        <v>8</v>
      </c>
      <c r="C104" s="29" t="s">
        <v>78</v>
      </c>
      <c r="D104" s="30" t="s">
        <v>89</v>
      </c>
      <c r="E104" s="30"/>
      <c r="F104" s="53">
        <f t="shared" si="7"/>
        <v>925581.25</v>
      </c>
      <c r="G104" s="53">
        <f t="shared" si="7"/>
        <v>925066.37</v>
      </c>
      <c r="H104" s="21">
        <f t="shared" si="5"/>
        <v>99.944372252571029</v>
      </c>
    </row>
    <row r="105" spans="1:8" ht="38.25" x14ac:dyDescent="0.25">
      <c r="A105" s="28" t="s">
        <v>23</v>
      </c>
      <c r="B105" s="29" t="s">
        <v>8</v>
      </c>
      <c r="C105" s="29" t="s">
        <v>78</v>
      </c>
      <c r="D105" s="30" t="s">
        <v>89</v>
      </c>
      <c r="E105" s="30">
        <v>200</v>
      </c>
      <c r="F105" s="53">
        <f t="shared" si="7"/>
        <v>925581.25</v>
      </c>
      <c r="G105" s="53">
        <f t="shared" si="7"/>
        <v>925066.37</v>
      </c>
      <c r="H105" s="21">
        <f t="shared" si="5"/>
        <v>99.944372252571029</v>
      </c>
    </row>
    <row r="106" spans="1:8" ht="38.25" x14ac:dyDescent="0.25">
      <c r="A106" s="32" t="s">
        <v>24</v>
      </c>
      <c r="B106" s="29" t="s">
        <v>8</v>
      </c>
      <c r="C106" s="29" t="s">
        <v>78</v>
      </c>
      <c r="D106" s="30" t="s">
        <v>89</v>
      </c>
      <c r="E106" s="30">
        <v>240</v>
      </c>
      <c r="F106" s="53">
        <v>925581.25</v>
      </c>
      <c r="G106" s="38">
        <v>925066.37</v>
      </c>
      <c r="H106" s="21">
        <f t="shared" si="5"/>
        <v>99.944372252571029</v>
      </c>
    </row>
    <row r="107" spans="1:8" ht="38.25" x14ac:dyDescent="0.25">
      <c r="A107" s="28" t="s">
        <v>90</v>
      </c>
      <c r="B107" s="29" t="s">
        <v>8</v>
      </c>
      <c r="C107" s="29" t="s">
        <v>78</v>
      </c>
      <c r="D107" s="30" t="s">
        <v>91</v>
      </c>
      <c r="E107" s="30"/>
      <c r="F107" s="52">
        <f t="shared" ref="F107:G109" si="8">F108</f>
        <v>300000</v>
      </c>
      <c r="G107" s="52">
        <f t="shared" si="8"/>
        <v>287068</v>
      </c>
      <c r="H107" s="21">
        <f t="shared" si="5"/>
        <v>95.689333333333337</v>
      </c>
    </row>
    <row r="108" spans="1:8" ht="63" customHeight="1" x14ac:dyDescent="0.25">
      <c r="A108" s="32" t="s">
        <v>92</v>
      </c>
      <c r="B108" s="29" t="s">
        <v>8</v>
      </c>
      <c r="C108" s="29" t="s">
        <v>78</v>
      </c>
      <c r="D108" s="30" t="s">
        <v>93</v>
      </c>
      <c r="E108" s="30"/>
      <c r="F108" s="53">
        <f t="shared" si="8"/>
        <v>300000</v>
      </c>
      <c r="G108" s="53">
        <f t="shared" si="8"/>
        <v>287068</v>
      </c>
      <c r="H108" s="21">
        <f t="shared" si="5"/>
        <v>95.689333333333337</v>
      </c>
    </row>
    <row r="109" spans="1:8" ht="38.25" x14ac:dyDescent="0.25">
      <c r="A109" s="28" t="s">
        <v>23</v>
      </c>
      <c r="B109" s="29" t="s">
        <v>8</v>
      </c>
      <c r="C109" s="29" t="s">
        <v>78</v>
      </c>
      <c r="D109" s="30" t="s">
        <v>93</v>
      </c>
      <c r="E109" s="30">
        <v>200</v>
      </c>
      <c r="F109" s="53">
        <f t="shared" si="8"/>
        <v>300000</v>
      </c>
      <c r="G109" s="53">
        <f t="shared" si="8"/>
        <v>287068</v>
      </c>
      <c r="H109" s="21">
        <f t="shared" si="5"/>
        <v>95.689333333333337</v>
      </c>
    </row>
    <row r="110" spans="1:8" ht="38.25" x14ac:dyDescent="0.25">
      <c r="A110" s="32" t="s">
        <v>24</v>
      </c>
      <c r="B110" s="29" t="s">
        <v>8</v>
      </c>
      <c r="C110" s="29" t="s">
        <v>78</v>
      </c>
      <c r="D110" s="30" t="s">
        <v>93</v>
      </c>
      <c r="E110" s="30">
        <v>240</v>
      </c>
      <c r="F110" s="53">
        <v>300000</v>
      </c>
      <c r="G110" s="38">
        <v>287068</v>
      </c>
      <c r="H110" s="21">
        <f t="shared" si="5"/>
        <v>95.689333333333337</v>
      </c>
    </row>
    <row r="111" spans="1:8" x14ac:dyDescent="0.25">
      <c r="A111" s="28" t="s">
        <v>94</v>
      </c>
      <c r="B111" s="29" t="s">
        <v>8</v>
      </c>
      <c r="C111" s="29">
        <v>10</v>
      </c>
      <c r="D111" s="30"/>
      <c r="E111" s="30"/>
      <c r="F111" s="53">
        <f t="shared" ref="F111:G115" si="9">F112</f>
        <v>100000</v>
      </c>
      <c r="G111" s="53">
        <f t="shared" si="9"/>
        <v>81936</v>
      </c>
      <c r="H111" s="21">
        <f t="shared" si="5"/>
        <v>81.935999999999993</v>
      </c>
    </row>
    <row r="112" spans="1:8" ht="18" customHeight="1" x14ac:dyDescent="0.25">
      <c r="A112" s="32" t="s">
        <v>25</v>
      </c>
      <c r="B112" s="29" t="s">
        <v>8</v>
      </c>
      <c r="C112" s="29">
        <v>10</v>
      </c>
      <c r="D112" s="30" t="s">
        <v>26</v>
      </c>
      <c r="E112" s="30"/>
      <c r="F112" s="53">
        <f t="shared" si="9"/>
        <v>100000</v>
      </c>
      <c r="G112" s="53">
        <f t="shared" si="9"/>
        <v>81936</v>
      </c>
      <c r="H112" s="21">
        <f t="shared" si="5"/>
        <v>81.935999999999993</v>
      </c>
    </row>
    <row r="113" spans="1:8" ht="25.5" x14ac:dyDescent="0.25">
      <c r="A113" s="28" t="s">
        <v>95</v>
      </c>
      <c r="B113" s="29" t="s">
        <v>8</v>
      </c>
      <c r="C113" s="29">
        <v>10</v>
      </c>
      <c r="D113" s="30" t="s">
        <v>43</v>
      </c>
      <c r="E113" s="30"/>
      <c r="F113" s="53">
        <f t="shared" si="9"/>
        <v>100000</v>
      </c>
      <c r="G113" s="53">
        <f t="shared" si="9"/>
        <v>81936</v>
      </c>
      <c r="H113" s="21">
        <f t="shared" si="5"/>
        <v>81.935999999999993</v>
      </c>
    </row>
    <row r="114" spans="1:8" ht="81.75" customHeight="1" x14ac:dyDescent="0.25">
      <c r="A114" s="32" t="s">
        <v>96</v>
      </c>
      <c r="B114" s="29" t="s">
        <v>8</v>
      </c>
      <c r="C114" s="29">
        <v>10</v>
      </c>
      <c r="D114" s="30" t="s">
        <v>97</v>
      </c>
      <c r="E114" s="30"/>
      <c r="F114" s="53">
        <f t="shared" si="9"/>
        <v>100000</v>
      </c>
      <c r="G114" s="53">
        <f t="shared" si="9"/>
        <v>81936</v>
      </c>
      <c r="H114" s="21">
        <f t="shared" si="5"/>
        <v>81.935999999999993</v>
      </c>
    </row>
    <row r="115" spans="1:8" ht="38.25" x14ac:dyDescent="0.25">
      <c r="A115" s="28" t="s">
        <v>23</v>
      </c>
      <c r="B115" s="29" t="s">
        <v>8</v>
      </c>
      <c r="C115" s="29">
        <v>10</v>
      </c>
      <c r="D115" s="30" t="s">
        <v>97</v>
      </c>
      <c r="E115" s="30">
        <v>200</v>
      </c>
      <c r="F115" s="53">
        <f t="shared" si="9"/>
        <v>100000</v>
      </c>
      <c r="G115" s="53">
        <f t="shared" si="9"/>
        <v>81936</v>
      </c>
      <c r="H115" s="21">
        <f t="shared" si="5"/>
        <v>81.935999999999993</v>
      </c>
    </row>
    <row r="116" spans="1:8" ht="38.25" x14ac:dyDescent="0.25">
      <c r="A116" s="32" t="s">
        <v>24</v>
      </c>
      <c r="B116" s="29" t="s">
        <v>8</v>
      </c>
      <c r="C116" s="29">
        <v>10</v>
      </c>
      <c r="D116" s="30" t="s">
        <v>97</v>
      </c>
      <c r="E116" s="30">
        <v>240</v>
      </c>
      <c r="F116" s="53">
        <v>100000</v>
      </c>
      <c r="G116" s="38">
        <v>81936</v>
      </c>
      <c r="H116" s="21">
        <f t="shared" si="5"/>
        <v>81.935999999999993</v>
      </c>
    </row>
    <row r="117" spans="1:8" ht="25.5" x14ac:dyDescent="0.25">
      <c r="A117" s="28" t="s">
        <v>98</v>
      </c>
      <c r="B117" s="29" t="s">
        <v>8</v>
      </c>
      <c r="C117" s="29">
        <v>12</v>
      </c>
      <c r="D117" s="30"/>
      <c r="E117" s="30"/>
      <c r="F117" s="53">
        <f t="shared" ref="F117:G121" si="10">F118</f>
        <v>343740</v>
      </c>
      <c r="G117" s="53">
        <f t="shared" si="10"/>
        <v>343740</v>
      </c>
      <c r="H117" s="21">
        <f t="shared" si="5"/>
        <v>100</v>
      </c>
    </row>
    <row r="118" spans="1:8" ht="16.5" customHeight="1" x14ac:dyDescent="0.25">
      <c r="A118" s="32" t="s">
        <v>41</v>
      </c>
      <c r="B118" s="29" t="s">
        <v>8</v>
      </c>
      <c r="C118" s="29">
        <v>12</v>
      </c>
      <c r="D118" s="30" t="s">
        <v>26</v>
      </c>
      <c r="E118" s="30"/>
      <c r="F118" s="53">
        <f t="shared" si="10"/>
        <v>343740</v>
      </c>
      <c r="G118" s="53">
        <f t="shared" si="10"/>
        <v>343740</v>
      </c>
      <c r="H118" s="21">
        <f t="shared" si="5"/>
        <v>100</v>
      </c>
    </row>
    <row r="119" spans="1:8" ht="25.5" x14ac:dyDescent="0.25">
      <c r="A119" s="28" t="s">
        <v>27</v>
      </c>
      <c r="B119" s="29" t="s">
        <v>8</v>
      </c>
      <c r="C119" s="29">
        <v>12</v>
      </c>
      <c r="D119" s="30" t="s">
        <v>43</v>
      </c>
      <c r="E119" s="30"/>
      <c r="F119" s="53">
        <f t="shared" si="10"/>
        <v>343740</v>
      </c>
      <c r="G119" s="53">
        <f t="shared" si="10"/>
        <v>343740</v>
      </c>
      <c r="H119" s="21">
        <f t="shared" si="5"/>
        <v>100</v>
      </c>
    </row>
    <row r="120" spans="1:8" ht="25.5" x14ac:dyDescent="0.25">
      <c r="A120" s="32" t="s">
        <v>99</v>
      </c>
      <c r="B120" s="29" t="s">
        <v>8</v>
      </c>
      <c r="C120" s="29">
        <v>12</v>
      </c>
      <c r="D120" s="30" t="s">
        <v>100</v>
      </c>
      <c r="E120" s="30"/>
      <c r="F120" s="53">
        <f t="shared" si="10"/>
        <v>343740</v>
      </c>
      <c r="G120" s="53">
        <f t="shared" si="10"/>
        <v>343740</v>
      </c>
      <c r="H120" s="21">
        <f t="shared" si="5"/>
        <v>100</v>
      </c>
    </row>
    <row r="121" spans="1:8" ht="38.25" x14ac:dyDescent="0.25">
      <c r="A121" s="28" t="s">
        <v>23</v>
      </c>
      <c r="B121" s="29" t="s">
        <v>8</v>
      </c>
      <c r="C121" s="29">
        <v>12</v>
      </c>
      <c r="D121" s="30" t="s">
        <v>100</v>
      </c>
      <c r="E121" s="30">
        <v>200</v>
      </c>
      <c r="F121" s="53">
        <f t="shared" si="10"/>
        <v>343740</v>
      </c>
      <c r="G121" s="53">
        <f t="shared" si="10"/>
        <v>343740</v>
      </c>
      <c r="H121" s="21">
        <f t="shared" si="5"/>
        <v>100</v>
      </c>
    </row>
    <row r="122" spans="1:8" ht="38.25" x14ac:dyDescent="0.25">
      <c r="A122" s="32" t="s">
        <v>24</v>
      </c>
      <c r="B122" s="29" t="s">
        <v>8</v>
      </c>
      <c r="C122" s="29">
        <v>12</v>
      </c>
      <c r="D122" s="30" t="s">
        <v>100</v>
      </c>
      <c r="E122" s="30">
        <v>240</v>
      </c>
      <c r="F122" s="53">
        <v>343740</v>
      </c>
      <c r="G122" s="38">
        <v>343740</v>
      </c>
      <c r="H122" s="21">
        <f t="shared" si="5"/>
        <v>100</v>
      </c>
    </row>
    <row r="123" spans="1:8" x14ac:dyDescent="0.25">
      <c r="A123" s="28" t="s">
        <v>101</v>
      </c>
      <c r="B123" s="29" t="s">
        <v>102</v>
      </c>
      <c r="C123" s="29"/>
      <c r="D123" s="30"/>
      <c r="E123" s="30"/>
      <c r="F123" s="36">
        <f>F124+F136+F157</f>
        <v>19411696.440000001</v>
      </c>
      <c r="G123" s="36">
        <f t="shared" ref="G123" si="11">G124+G136+G157</f>
        <v>18156350.539999999</v>
      </c>
      <c r="H123" s="21">
        <f t="shared" si="5"/>
        <v>93.533043833236434</v>
      </c>
    </row>
    <row r="124" spans="1:8" x14ac:dyDescent="0.25">
      <c r="A124" s="32" t="s">
        <v>103</v>
      </c>
      <c r="B124" s="29" t="s">
        <v>102</v>
      </c>
      <c r="C124" s="29" t="s">
        <v>6</v>
      </c>
      <c r="D124" s="30"/>
      <c r="E124" s="30"/>
      <c r="F124" s="36">
        <f>F125</f>
        <v>7749989.3900000006</v>
      </c>
      <c r="G124" s="36">
        <f>G125</f>
        <v>7651476.75</v>
      </c>
      <c r="H124" s="21">
        <f t="shared" si="5"/>
        <v>98.728867421068813</v>
      </c>
    </row>
    <row r="125" spans="1:8" x14ac:dyDescent="0.25">
      <c r="A125" s="28" t="s">
        <v>41</v>
      </c>
      <c r="B125" s="29" t="s">
        <v>102</v>
      </c>
      <c r="C125" s="29" t="s">
        <v>6</v>
      </c>
      <c r="D125" s="30" t="s">
        <v>26</v>
      </c>
      <c r="E125" s="30"/>
      <c r="F125" s="53">
        <f>F126</f>
        <v>7749989.3900000006</v>
      </c>
      <c r="G125" s="53">
        <f>G126</f>
        <v>7651476.75</v>
      </c>
      <c r="H125" s="21">
        <f t="shared" si="5"/>
        <v>98.728867421068813</v>
      </c>
    </row>
    <row r="126" spans="1:8" ht="25.5" x14ac:dyDescent="0.25">
      <c r="A126" s="32" t="s">
        <v>27</v>
      </c>
      <c r="B126" s="29" t="s">
        <v>102</v>
      </c>
      <c r="C126" s="29" t="s">
        <v>6</v>
      </c>
      <c r="D126" s="30" t="s">
        <v>43</v>
      </c>
      <c r="E126" s="30"/>
      <c r="F126" s="53">
        <f>F127+F130+F133</f>
        <v>7749989.3900000006</v>
      </c>
      <c r="G126" s="53">
        <f>G127+G130+G133</f>
        <v>7651476.75</v>
      </c>
      <c r="H126" s="21">
        <f t="shared" si="5"/>
        <v>98.728867421068813</v>
      </c>
    </row>
    <row r="127" spans="1:8" ht="38.25" x14ac:dyDescent="0.25">
      <c r="A127" s="28" t="s">
        <v>104</v>
      </c>
      <c r="B127" s="29" t="s">
        <v>102</v>
      </c>
      <c r="C127" s="29" t="s">
        <v>6</v>
      </c>
      <c r="D127" s="30" t="s">
        <v>162</v>
      </c>
      <c r="E127" s="30"/>
      <c r="F127" s="53">
        <f>F128</f>
        <v>1055335.8600000001</v>
      </c>
      <c r="G127" s="53">
        <f>G128</f>
        <v>956823.22</v>
      </c>
      <c r="H127" s="21">
        <f t="shared" si="5"/>
        <v>90.665280719258405</v>
      </c>
    </row>
    <row r="128" spans="1:8" ht="38.25" x14ac:dyDescent="0.25">
      <c r="A128" s="32" t="s">
        <v>23</v>
      </c>
      <c r="B128" s="29" t="s">
        <v>102</v>
      </c>
      <c r="C128" s="29" t="s">
        <v>6</v>
      </c>
      <c r="D128" s="30" t="s">
        <v>162</v>
      </c>
      <c r="E128" s="30">
        <v>200</v>
      </c>
      <c r="F128" s="53">
        <f>F129</f>
        <v>1055335.8600000001</v>
      </c>
      <c r="G128" s="53">
        <f>G129</f>
        <v>956823.22</v>
      </c>
      <c r="H128" s="21">
        <f t="shared" si="5"/>
        <v>90.665280719258405</v>
      </c>
    </row>
    <row r="129" spans="1:8" ht="38.25" x14ac:dyDescent="0.25">
      <c r="A129" s="28" t="s">
        <v>24</v>
      </c>
      <c r="B129" s="29" t="s">
        <v>102</v>
      </c>
      <c r="C129" s="29" t="s">
        <v>6</v>
      </c>
      <c r="D129" s="30" t="s">
        <v>162</v>
      </c>
      <c r="E129" s="30">
        <v>240</v>
      </c>
      <c r="F129" s="53">
        <f>1150450-95114.14</f>
        <v>1055335.8600000001</v>
      </c>
      <c r="G129" s="38">
        <v>956823.22</v>
      </c>
      <c r="H129" s="21">
        <f t="shared" si="5"/>
        <v>90.665280719258405</v>
      </c>
    </row>
    <row r="130" spans="1:8" ht="51" x14ac:dyDescent="0.25">
      <c r="A130" s="32" t="s">
        <v>106</v>
      </c>
      <c r="B130" s="29" t="s">
        <v>102</v>
      </c>
      <c r="C130" s="29" t="s">
        <v>6</v>
      </c>
      <c r="D130" s="30" t="s">
        <v>107</v>
      </c>
      <c r="E130" s="30"/>
      <c r="F130" s="53">
        <f>F131</f>
        <v>4873767.67</v>
      </c>
      <c r="G130" s="53">
        <f>G131</f>
        <v>4873767.67</v>
      </c>
      <c r="H130" s="21">
        <f t="shared" si="5"/>
        <v>100</v>
      </c>
    </row>
    <row r="131" spans="1:8" ht="38.25" x14ac:dyDescent="0.25">
      <c r="A131" s="28" t="s">
        <v>23</v>
      </c>
      <c r="B131" s="29" t="s">
        <v>102</v>
      </c>
      <c r="C131" s="29" t="s">
        <v>6</v>
      </c>
      <c r="D131" s="30" t="s">
        <v>107</v>
      </c>
      <c r="E131" s="30">
        <v>200</v>
      </c>
      <c r="F131" s="53">
        <f>F132</f>
        <v>4873767.67</v>
      </c>
      <c r="G131" s="53">
        <f>G132</f>
        <v>4873767.67</v>
      </c>
      <c r="H131" s="21">
        <f t="shared" si="5"/>
        <v>100</v>
      </c>
    </row>
    <row r="132" spans="1:8" ht="38.25" x14ac:dyDescent="0.25">
      <c r="A132" s="32" t="s">
        <v>24</v>
      </c>
      <c r="B132" s="29" t="s">
        <v>102</v>
      </c>
      <c r="C132" s="29" t="s">
        <v>6</v>
      </c>
      <c r="D132" s="30" t="s">
        <v>107</v>
      </c>
      <c r="E132" s="30">
        <v>240</v>
      </c>
      <c r="F132" s="53">
        <v>4873767.67</v>
      </c>
      <c r="G132" s="37">
        <v>4873767.67</v>
      </c>
      <c r="H132" s="21">
        <f t="shared" si="5"/>
        <v>100</v>
      </c>
    </row>
    <row r="133" spans="1:8" ht="76.5" x14ac:dyDescent="0.25">
      <c r="A133" s="32" t="s">
        <v>166</v>
      </c>
      <c r="B133" s="29" t="s">
        <v>102</v>
      </c>
      <c r="C133" s="29" t="s">
        <v>6</v>
      </c>
      <c r="D133" s="30" t="s">
        <v>165</v>
      </c>
      <c r="E133" s="30"/>
      <c r="F133" s="53">
        <f>F134</f>
        <v>1820885.86</v>
      </c>
      <c r="G133" s="53">
        <f>G134</f>
        <v>1820885.86</v>
      </c>
      <c r="H133" s="21">
        <f t="shared" si="5"/>
        <v>100</v>
      </c>
    </row>
    <row r="134" spans="1:8" ht="38.25" x14ac:dyDescent="0.25">
      <c r="A134" s="32" t="s">
        <v>23</v>
      </c>
      <c r="B134" s="29" t="s">
        <v>102</v>
      </c>
      <c r="C134" s="29" t="s">
        <v>6</v>
      </c>
      <c r="D134" s="30" t="s">
        <v>165</v>
      </c>
      <c r="E134" s="30">
        <v>200</v>
      </c>
      <c r="F134" s="53">
        <f>F135</f>
        <v>1820885.86</v>
      </c>
      <c r="G134" s="53">
        <f>G135</f>
        <v>1820885.86</v>
      </c>
      <c r="H134" s="21">
        <f t="shared" si="5"/>
        <v>100</v>
      </c>
    </row>
    <row r="135" spans="1:8" ht="38.25" x14ac:dyDescent="0.25">
      <c r="A135" s="32" t="s">
        <v>24</v>
      </c>
      <c r="B135" s="29" t="s">
        <v>102</v>
      </c>
      <c r="C135" s="29" t="s">
        <v>6</v>
      </c>
      <c r="D135" s="30" t="s">
        <v>165</v>
      </c>
      <c r="E135" s="30">
        <v>240</v>
      </c>
      <c r="F135" s="53">
        <v>1820885.86</v>
      </c>
      <c r="G135" s="38">
        <v>1820885.86</v>
      </c>
      <c r="H135" s="21">
        <f t="shared" si="5"/>
        <v>100</v>
      </c>
    </row>
    <row r="136" spans="1:8" x14ac:dyDescent="0.25">
      <c r="A136" s="28" t="s">
        <v>108</v>
      </c>
      <c r="B136" s="29" t="s">
        <v>102</v>
      </c>
      <c r="C136" s="29" t="s">
        <v>66</v>
      </c>
      <c r="D136" s="30"/>
      <c r="E136" s="30"/>
      <c r="F136" s="36">
        <f>F137</f>
        <v>8740481.2599999998</v>
      </c>
      <c r="G136" s="36">
        <f>G137</f>
        <v>8395941.5</v>
      </c>
      <c r="H136" s="21">
        <f t="shared" si="5"/>
        <v>96.058114539107194</v>
      </c>
    </row>
    <row r="137" spans="1:8" x14ac:dyDescent="0.25">
      <c r="A137" s="32" t="s">
        <v>25</v>
      </c>
      <c r="B137" s="29" t="s">
        <v>102</v>
      </c>
      <c r="C137" s="29" t="s">
        <v>66</v>
      </c>
      <c r="D137" s="30" t="s">
        <v>26</v>
      </c>
      <c r="E137" s="30"/>
      <c r="F137" s="53">
        <f>F138</f>
        <v>8740481.2599999998</v>
      </c>
      <c r="G137" s="53">
        <f>G138</f>
        <v>8395941.5</v>
      </c>
      <c r="H137" s="21">
        <f t="shared" si="5"/>
        <v>96.058114539107194</v>
      </c>
    </row>
    <row r="138" spans="1:8" ht="25.5" x14ac:dyDescent="0.25">
      <c r="A138" s="28" t="s">
        <v>109</v>
      </c>
      <c r="B138" s="29" t="s">
        <v>102</v>
      </c>
      <c r="C138" s="29" t="s">
        <v>66</v>
      </c>
      <c r="D138" s="30" t="s">
        <v>43</v>
      </c>
      <c r="E138" s="30"/>
      <c r="F138" s="53">
        <f>F139+F142+F145+F148+F151+F154</f>
        <v>8740481.2599999998</v>
      </c>
      <c r="G138" s="53">
        <f>G139+G142+G145+G148+G151+G154</f>
        <v>8395941.5</v>
      </c>
      <c r="H138" s="21">
        <f t="shared" ref="H138:H201" si="12">G138/F138*100</f>
        <v>96.058114539107194</v>
      </c>
    </row>
    <row r="139" spans="1:8" ht="29.25" customHeight="1" x14ac:dyDescent="0.25">
      <c r="A139" s="32" t="s">
        <v>110</v>
      </c>
      <c r="B139" s="29" t="s">
        <v>102</v>
      </c>
      <c r="C139" s="29" t="s">
        <v>66</v>
      </c>
      <c r="D139" s="30" t="s">
        <v>105</v>
      </c>
      <c r="E139" s="30"/>
      <c r="F139" s="53">
        <f>F140</f>
        <v>1137470.1399999999</v>
      </c>
      <c r="G139" s="53">
        <f>G140</f>
        <v>910586.73</v>
      </c>
      <c r="H139" s="21">
        <f t="shared" si="12"/>
        <v>80.053682112481667</v>
      </c>
    </row>
    <row r="140" spans="1:8" ht="38.25" x14ac:dyDescent="0.25">
      <c r="A140" s="28" t="s">
        <v>23</v>
      </c>
      <c r="B140" s="29" t="s">
        <v>102</v>
      </c>
      <c r="C140" s="29" t="s">
        <v>66</v>
      </c>
      <c r="D140" s="30" t="s">
        <v>105</v>
      </c>
      <c r="E140" s="30">
        <v>200</v>
      </c>
      <c r="F140" s="53">
        <f>F141</f>
        <v>1137470.1399999999</v>
      </c>
      <c r="G140" s="53">
        <f>G141</f>
        <v>910586.73</v>
      </c>
      <c r="H140" s="21">
        <f t="shared" si="12"/>
        <v>80.053682112481667</v>
      </c>
    </row>
    <row r="141" spans="1:8" ht="39.75" customHeight="1" x14ac:dyDescent="0.25">
      <c r="A141" s="54" t="s">
        <v>24</v>
      </c>
      <c r="B141" s="29" t="s">
        <v>102</v>
      </c>
      <c r="C141" s="29" t="s">
        <v>66</v>
      </c>
      <c r="D141" s="55" t="s">
        <v>111</v>
      </c>
      <c r="E141" s="30">
        <v>240</v>
      </c>
      <c r="F141" s="36">
        <v>1137470.1399999999</v>
      </c>
      <c r="G141" s="39">
        <v>910586.73</v>
      </c>
      <c r="H141" s="21">
        <f t="shared" si="12"/>
        <v>80.053682112481667</v>
      </c>
    </row>
    <row r="142" spans="1:8" x14ac:dyDescent="0.25">
      <c r="A142" s="28" t="s">
        <v>112</v>
      </c>
      <c r="B142" s="29" t="s">
        <v>102</v>
      </c>
      <c r="C142" s="29" t="s">
        <v>66</v>
      </c>
      <c r="D142" s="30" t="s">
        <v>113</v>
      </c>
      <c r="E142" s="30"/>
      <c r="F142" s="53">
        <f>F143</f>
        <v>54700</v>
      </c>
      <c r="G142" s="53">
        <f>G143</f>
        <v>53897.75</v>
      </c>
      <c r="H142" s="21">
        <f t="shared" si="12"/>
        <v>98.533363802559421</v>
      </c>
    </row>
    <row r="143" spans="1:8" ht="38.25" x14ac:dyDescent="0.25">
      <c r="A143" s="32" t="s">
        <v>23</v>
      </c>
      <c r="B143" s="29" t="s">
        <v>102</v>
      </c>
      <c r="C143" s="29" t="s">
        <v>66</v>
      </c>
      <c r="D143" s="30" t="s">
        <v>113</v>
      </c>
      <c r="E143" s="30">
        <v>200</v>
      </c>
      <c r="F143" s="53">
        <f>F144</f>
        <v>54700</v>
      </c>
      <c r="G143" s="53">
        <f>G144</f>
        <v>53897.75</v>
      </c>
      <c r="H143" s="21">
        <f t="shared" si="12"/>
        <v>98.533363802559421</v>
      </c>
    </row>
    <row r="144" spans="1:8" ht="38.25" x14ac:dyDescent="0.25">
      <c r="A144" s="28" t="s">
        <v>24</v>
      </c>
      <c r="B144" s="29" t="s">
        <v>102</v>
      </c>
      <c r="C144" s="29" t="s">
        <v>66</v>
      </c>
      <c r="D144" s="30" t="s">
        <v>113</v>
      </c>
      <c r="E144" s="30">
        <v>240</v>
      </c>
      <c r="F144" s="36">
        <v>54700</v>
      </c>
      <c r="G144" s="38">
        <v>53897.75</v>
      </c>
      <c r="H144" s="21">
        <f t="shared" si="12"/>
        <v>98.533363802559421</v>
      </c>
    </row>
    <row r="145" spans="1:12" ht="25.5" x14ac:dyDescent="0.25">
      <c r="A145" s="28" t="s">
        <v>110</v>
      </c>
      <c r="B145" s="29" t="s">
        <v>102</v>
      </c>
      <c r="C145" s="29" t="s">
        <v>66</v>
      </c>
      <c r="D145" s="30" t="s">
        <v>52</v>
      </c>
      <c r="E145" s="30"/>
      <c r="F145" s="53">
        <f>F146</f>
        <v>567869.71</v>
      </c>
      <c r="G145" s="53">
        <f>G146</f>
        <v>567869.71</v>
      </c>
      <c r="H145" s="21">
        <f t="shared" si="12"/>
        <v>100</v>
      </c>
    </row>
    <row r="146" spans="1:12" ht="38.25" x14ac:dyDescent="0.25">
      <c r="A146" s="28" t="s">
        <v>23</v>
      </c>
      <c r="B146" s="29" t="s">
        <v>102</v>
      </c>
      <c r="C146" s="29" t="s">
        <v>66</v>
      </c>
      <c r="D146" s="30" t="s">
        <v>52</v>
      </c>
      <c r="E146" s="30">
        <v>200</v>
      </c>
      <c r="F146" s="53">
        <f>F147</f>
        <v>567869.71</v>
      </c>
      <c r="G146" s="53">
        <f>G147</f>
        <v>567869.71</v>
      </c>
      <c r="H146" s="21">
        <f t="shared" si="12"/>
        <v>100</v>
      </c>
    </row>
    <row r="147" spans="1:12" ht="38.25" x14ac:dyDescent="0.25">
      <c r="A147" s="28" t="s">
        <v>163</v>
      </c>
      <c r="B147" s="29" t="s">
        <v>102</v>
      </c>
      <c r="C147" s="29" t="s">
        <v>66</v>
      </c>
      <c r="D147" s="30" t="s">
        <v>52</v>
      </c>
      <c r="E147" s="30">
        <v>240</v>
      </c>
      <c r="F147" s="36">
        <v>567869.71</v>
      </c>
      <c r="G147" s="38">
        <v>567869.71</v>
      </c>
      <c r="H147" s="21">
        <f t="shared" si="12"/>
        <v>100</v>
      </c>
    </row>
    <row r="148" spans="1:12" ht="38.25" x14ac:dyDescent="0.25">
      <c r="A148" s="28" t="s">
        <v>184</v>
      </c>
      <c r="B148" s="29" t="s">
        <v>102</v>
      </c>
      <c r="C148" s="29" t="s">
        <v>66</v>
      </c>
      <c r="D148" s="30" t="s">
        <v>185</v>
      </c>
      <c r="E148" s="30"/>
      <c r="F148" s="53">
        <f>F149</f>
        <v>4610000</v>
      </c>
      <c r="G148" s="53">
        <f>G149</f>
        <v>4584300</v>
      </c>
      <c r="H148" s="21">
        <f t="shared" si="12"/>
        <v>99.442516268980469</v>
      </c>
    </row>
    <row r="149" spans="1:12" ht="38.25" x14ac:dyDescent="0.25">
      <c r="A149" s="28" t="s">
        <v>23</v>
      </c>
      <c r="B149" s="29" t="s">
        <v>102</v>
      </c>
      <c r="C149" s="29" t="s">
        <v>66</v>
      </c>
      <c r="D149" s="30" t="s">
        <v>185</v>
      </c>
      <c r="E149" s="30">
        <v>200</v>
      </c>
      <c r="F149" s="53">
        <f>F150</f>
        <v>4610000</v>
      </c>
      <c r="G149" s="53">
        <f>G150</f>
        <v>4584300</v>
      </c>
      <c r="H149" s="21">
        <f t="shared" si="12"/>
        <v>99.442516268980469</v>
      </c>
    </row>
    <row r="150" spans="1:12" ht="38.25" x14ac:dyDescent="0.25">
      <c r="A150" s="28" t="s">
        <v>163</v>
      </c>
      <c r="B150" s="29" t="s">
        <v>102</v>
      </c>
      <c r="C150" s="29" t="s">
        <v>66</v>
      </c>
      <c r="D150" s="30" t="s">
        <v>185</v>
      </c>
      <c r="E150" s="30">
        <v>240</v>
      </c>
      <c r="F150" s="36">
        <v>4610000</v>
      </c>
      <c r="G150" s="38">
        <v>4584300</v>
      </c>
      <c r="H150" s="21">
        <f t="shared" si="12"/>
        <v>99.442516268980469</v>
      </c>
    </row>
    <row r="151" spans="1:12" ht="83.25" customHeight="1" x14ac:dyDescent="0.25">
      <c r="A151" s="32" t="s">
        <v>166</v>
      </c>
      <c r="B151" s="29" t="s">
        <v>102</v>
      </c>
      <c r="C151" s="29" t="s">
        <v>66</v>
      </c>
      <c r="D151" s="30" t="s">
        <v>165</v>
      </c>
      <c r="E151" s="30"/>
      <c r="F151" s="36">
        <f>F152</f>
        <v>1562000</v>
      </c>
      <c r="G151" s="36">
        <f>G152</f>
        <v>1470845.9</v>
      </c>
      <c r="H151" s="21">
        <f t="shared" si="12"/>
        <v>94.164270166453264</v>
      </c>
    </row>
    <row r="152" spans="1:12" ht="38.25" x14ac:dyDescent="0.25">
      <c r="A152" s="28" t="s">
        <v>23</v>
      </c>
      <c r="B152" s="29" t="s">
        <v>102</v>
      </c>
      <c r="C152" s="29" t="s">
        <v>66</v>
      </c>
      <c r="D152" s="30" t="s">
        <v>165</v>
      </c>
      <c r="E152" s="30">
        <v>200</v>
      </c>
      <c r="F152" s="36">
        <f>F153</f>
        <v>1562000</v>
      </c>
      <c r="G152" s="36">
        <f>G153</f>
        <v>1470845.9</v>
      </c>
      <c r="H152" s="21">
        <f t="shared" si="12"/>
        <v>94.164270166453264</v>
      </c>
    </row>
    <row r="153" spans="1:12" ht="38.25" x14ac:dyDescent="0.25">
      <c r="A153" s="28" t="s">
        <v>163</v>
      </c>
      <c r="B153" s="29" t="s">
        <v>102</v>
      </c>
      <c r="C153" s="29" t="s">
        <v>66</v>
      </c>
      <c r="D153" s="30" t="s">
        <v>165</v>
      </c>
      <c r="E153" s="30">
        <v>240</v>
      </c>
      <c r="F153" s="36">
        <v>1562000</v>
      </c>
      <c r="G153" s="36">
        <v>1470845.9</v>
      </c>
      <c r="H153" s="21">
        <f t="shared" si="12"/>
        <v>94.164270166453264</v>
      </c>
    </row>
    <row r="154" spans="1:12" ht="66" customHeight="1" x14ac:dyDescent="0.25">
      <c r="A154" s="32" t="s">
        <v>187</v>
      </c>
      <c r="B154" s="29" t="s">
        <v>102</v>
      </c>
      <c r="C154" s="29" t="s">
        <v>66</v>
      </c>
      <c r="D154" s="30" t="s">
        <v>188</v>
      </c>
      <c r="E154" s="30"/>
      <c r="F154" s="36">
        <f>F155</f>
        <v>808441.41</v>
      </c>
      <c r="G154" s="36">
        <f>G155</f>
        <v>808441.41</v>
      </c>
      <c r="H154" s="21">
        <f t="shared" si="12"/>
        <v>100</v>
      </c>
    </row>
    <row r="155" spans="1:12" ht="38.25" x14ac:dyDescent="0.25">
      <c r="A155" s="28" t="s">
        <v>23</v>
      </c>
      <c r="B155" s="29" t="s">
        <v>102</v>
      </c>
      <c r="C155" s="29" t="s">
        <v>66</v>
      </c>
      <c r="D155" s="30" t="s">
        <v>188</v>
      </c>
      <c r="E155" s="30">
        <v>200</v>
      </c>
      <c r="F155" s="36">
        <f>F156</f>
        <v>808441.41</v>
      </c>
      <c r="G155" s="36">
        <f>G156</f>
        <v>808441.41</v>
      </c>
      <c r="H155" s="21">
        <f t="shared" si="12"/>
        <v>100</v>
      </c>
      <c r="L155" s="5"/>
    </row>
    <row r="156" spans="1:12" ht="38.25" x14ac:dyDescent="0.25">
      <c r="A156" s="28" t="s">
        <v>163</v>
      </c>
      <c r="B156" s="29" t="s">
        <v>102</v>
      </c>
      <c r="C156" s="29" t="s">
        <v>66</v>
      </c>
      <c r="D156" s="30" t="s">
        <v>188</v>
      </c>
      <c r="E156" s="30">
        <v>240</v>
      </c>
      <c r="F156" s="36">
        <v>808441.41</v>
      </c>
      <c r="G156" s="38">
        <v>808441.41</v>
      </c>
      <c r="H156" s="21">
        <f t="shared" si="12"/>
        <v>100</v>
      </c>
    </row>
    <row r="157" spans="1:12" x14ac:dyDescent="0.25">
      <c r="A157" s="32" t="s">
        <v>114</v>
      </c>
      <c r="B157" s="29" t="s">
        <v>102</v>
      </c>
      <c r="C157" s="29" t="s">
        <v>68</v>
      </c>
      <c r="D157" s="30"/>
      <c r="E157" s="30"/>
      <c r="F157" s="36">
        <f>F158+F164</f>
        <v>2921225.79</v>
      </c>
      <c r="G157" s="36">
        <f>G158+G164</f>
        <v>2108932.29</v>
      </c>
      <c r="H157" s="21">
        <f t="shared" si="12"/>
        <v>72.193402414128343</v>
      </c>
    </row>
    <row r="158" spans="1:12" ht="68.25" customHeight="1" x14ac:dyDescent="0.25">
      <c r="A158" s="32" t="s">
        <v>115</v>
      </c>
      <c r="B158" s="29" t="s">
        <v>102</v>
      </c>
      <c r="C158" s="29" t="s">
        <v>68</v>
      </c>
      <c r="D158" s="30" t="s">
        <v>116</v>
      </c>
      <c r="E158" s="30"/>
      <c r="F158" s="53">
        <f t="shared" ref="F158:G162" si="13">F159</f>
        <v>1357264.14</v>
      </c>
      <c r="G158" s="53">
        <f t="shared" si="13"/>
        <v>555728.88</v>
      </c>
      <c r="H158" s="21">
        <f t="shared" si="12"/>
        <v>40.944784704913815</v>
      </c>
    </row>
    <row r="159" spans="1:12" x14ac:dyDescent="0.25">
      <c r="A159" s="28" t="s">
        <v>81</v>
      </c>
      <c r="B159" s="29" t="s">
        <v>102</v>
      </c>
      <c r="C159" s="29" t="s">
        <v>68</v>
      </c>
      <c r="D159" s="30" t="s">
        <v>117</v>
      </c>
      <c r="E159" s="30"/>
      <c r="F159" s="53">
        <f t="shared" si="13"/>
        <v>1357264.14</v>
      </c>
      <c r="G159" s="53">
        <f t="shared" si="13"/>
        <v>555728.88</v>
      </c>
      <c r="H159" s="21">
        <f t="shared" si="12"/>
        <v>40.944784704913815</v>
      </c>
    </row>
    <row r="160" spans="1:12" ht="51" x14ac:dyDescent="0.25">
      <c r="A160" s="32" t="s">
        <v>118</v>
      </c>
      <c r="B160" s="29" t="s">
        <v>102</v>
      </c>
      <c r="C160" s="29" t="s">
        <v>68</v>
      </c>
      <c r="D160" s="30" t="s">
        <v>119</v>
      </c>
      <c r="E160" s="30"/>
      <c r="F160" s="53">
        <f t="shared" si="13"/>
        <v>1357264.14</v>
      </c>
      <c r="G160" s="53">
        <f t="shared" si="13"/>
        <v>555728.88</v>
      </c>
      <c r="H160" s="21">
        <f t="shared" si="12"/>
        <v>40.944784704913815</v>
      </c>
    </row>
    <row r="161" spans="1:8" ht="38.25" x14ac:dyDescent="0.25">
      <c r="A161" s="28" t="s">
        <v>24</v>
      </c>
      <c r="B161" s="29" t="s">
        <v>102</v>
      </c>
      <c r="C161" s="29" t="s">
        <v>68</v>
      </c>
      <c r="D161" s="30" t="s">
        <v>120</v>
      </c>
      <c r="E161" s="30"/>
      <c r="F161" s="53">
        <f t="shared" si="13"/>
        <v>1357264.14</v>
      </c>
      <c r="G161" s="53">
        <f t="shared" si="13"/>
        <v>555728.88</v>
      </c>
      <c r="H161" s="21">
        <f t="shared" si="12"/>
        <v>40.944784704913815</v>
      </c>
    </row>
    <row r="162" spans="1:8" ht="38.25" x14ac:dyDescent="0.25">
      <c r="A162" s="32" t="s">
        <v>23</v>
      </c>
      <c r="B162" s="29" t="s">
        <v>102</v>
      </c>
      <c r="C162" s="29" t="s">
        <v>68</v>
      </c>
      <c r="D162" s="30" t="s">
        <v>120</v>
      </c>
      <c r="E162" s="30">
        <v>200</v>
      </c>
      <c r="F162" s="53">
        <f t="shared" si="13"/>
        <v>1357264.14</v>
      </c>
      <c r="G162" s="53">
        <f t="shared" si="13"/>
        <v>555728.88</v>
      </c>
      <c r="H162" s="21">
        <f t="shared" si="12"/>
        <v>40.944784704913815</v>
      </c>
    </row>
    <row r="163" spans="1:8" ht="38.25" x14ac:dyDescent="0.25">
      <c r="A163" s="28" t="s">
        <v>24</v>
      </c>
      <c r="B163" s="29" t="s">
        <v>102</v>
      </c>
      <c r="C163" s="29" t="s">
        <v>68</v>
      </c>
      <c r="D163" s="30" t="s">
        <v>120</v>
      </c>
      <c r="E163" s="30">
        <v>240</v>
      </c>
      <c r="F163" s="53">
        <f>1450000-92735.86</f>
        <v>1357264.14</v>
      </c>
      <c r="G163" s="38">
        <v>555728.88</v>
      </c>
      <c r="H163" s="21">
        <f t="shared" si="12"/>
        <v>40.944784704913815</v>
      </c>
    </row>
    <row r="164" spans="1:8" x14ac:dyDescent="0.25">
      <c r="A164" s="32" t="s">
        <v>25</v>
      </c>
      <c r="B164" s="29" t="s">
        <v>102</v>
      </c>
      <c r="C164" s="29" t="s">
        <v>68</v>
      </c>
      <c r="D164" s="30" t="s">
        <v>26</v>
      </c>
      <c r="E164" s="30"/>
      <c r="F164" s="53">
        <f>F165</f>
        <v>1563961.65</v>
      </c>
      <c r="G164" s="53">
        <f>G165</f>
        <v>1553203.4100000001</v>
      </c>
      <c r="H164" s="21">
        <f t="shared" si="12"/>
        <v>99.3121161250981</v>
      </c>
    </row>
    <row r="165" spans="1:8" ht="25.5" x14ac:dyDescent="0.25">
      <c r="A165" s="28" t="s">
        <v>27</v>
      </c>
      <c r="B165" s="29" t="s">
        <v>102</v>
      </c>
      <c r="C165" s="29" t="s">
        <v>68</v>
      </c>
      <c r="D165" s="30" t="s">
        <v>43</v>
      </c>
      <c r="E165" s="30"/>
      <c r="F165" s="53">
        <f>F166+F169+F172</f>
        <v>1563961.65</v>
      </c>
      <c r="G165" s="53">
        <f t="shared" ref="G165:H165" si="14">G166+G169+G172</f>
        <v>1553203.4100000001</v>
      </c>
      <c r="H165" s="56">
        <f t="shared" si="14"/>
        <v>296.64562896876771</v>
      </c>
    </row>
    <row r="166" spans="1:8" ht="53.25" customHeight="1" x14ac:dyDescent="0.25">
      <c r="A166" s="32" t="s">
        <v>121</v>
      </c>
      <c r="B166" s="29" t="s">
        <v>102</v>
      </c>
      <c r="C166" s="29" t="s">
        <v>68</v>
      </c>
      <c r="D166" s="30" t="s">
        <v>122</v>
      </c>
      <c r="E166" s="30"/>
      <c r="F166" s="53">
        <f>F167</f>
        <v>863961.65</v>
      </c>
      <c r="G166" s="53">
        <f>G167</f>
        <v>863923.13</v>
      </c>
      <c r="H166" s="21">
        <f t="shared" si="12"/>
        <v>99.99554146876774</v>
      </c>
    </row>
    <row r="167" spans="1:8" ht="38.25" x14ac:dyDescent="0.25">
      <c r="A167" s="28" t="s">
        <v>23</v>
      </c>
      <c r="B167" s="29" t="s">
        <v>102</v>
      </c>
      <c r="C167" s="29" t="s">
        <v>68</v>
      </c>
      <c r="D167" s="30" t="s">
        <v>122</v>
      </c>
      <c r="E167" s="30">
        <v>200</v>
      </c>
      <c r="F167" s="53">
        <f>F168</f>
        <v>863961.65</v>
      </c>
      <c r="G167" s="53">
        <f>G168</f>
        <v>863923.13</v>
      </c>
      <c r="H167" s="21">
        <f t="shared" si="12"/>
        <v>99.99554146876774</v>
      </c>
    </row>
    <row r="168" spans="1:8" ht="38.25" x14ac:dyDescent="0.25">
      <c r="A168" s="32" t="s">
        <v>24</v>
      </c>
      <c r="B168" s="29" t="s">
        <v>102</v>
      </c>
      <c r="C168" s="29" t="s">
        <v>68</v>
      </c>
      <c r="D168" s="30" t="s">
        <v>122</v>
      </c>
      <c r="E168" s="30">
        <v>240</v>
      </c>
      <c r="F168" s="53">
        <f>1017961.65-154000</f>
        <v>863961.65</v>
      </c>
      <c r="G168" s="38">
        <v>863923.13</v>
      </c>
      <c r="H168" s="21">
        <f t="shared" si="12"/>
        <v>99.99554146876774</v>
      </c>
    </row>
    <row r="169" spans="1:8" ht="38.25" x14ac:dyDescent="0.25">
      <c r="A169" s="28" t="s">
        <v>123</v>
      </c>
      <c r="B169" s="29" t="s">
        <v>102</v>
      </c>
      <c r="C169" s="29" t="s">
        <v>68</v>
      </c>
      <c r="D169" s="30" t="s">
        <v>124</v>
      </c>
      <c r="E169" s="30"/>
      <c r="F169" s="53">
        <f>F170</f>
        <v>320000</v>
      </c>
      <c r="G169" s="53">
        <f>G170</f>
        <v>309280.28000000003</v>
      </c>
      <c r="H169" s="21">
        <f t="shared" si="12"/>
        <v>96.650087499999998</v>
      </c>
    </row>
    <row r="170" spans="1:8" ht="38.25" x14ac:dyDescent="0.25">
      <c r="A170" s="32" t="s">
        <v>23</v>
      </c>
      <c r="B170" s="29" t="s">
        <v>102</v>
      </c>
      <c r="C170" s="29" t="s">
        <v>68</v>
      </c>
      <c r="D170" s="30" t="s">
        <v>124</v>
      </c>
      <c r="E170" s="30">
        <v>200</v>
      </c>
      <c r="F170" s="53">
        <f>F171</f>
        <v>320000</v>
      </c>
      <c r="G170" s="53">
        <f>G171</f>
        <v>309280.28000000003</v>
      </c>
      <c r="H170" s="21">
        <f t="shared" si="12"/>
        <v>96.650087499999998</v>
      </c>
    </row>
    <row r="171" spans="1:8" ht="38.25" x14ac:dyDescent="0.25">
      <c r="A171" s="28" t="s">
        <v>24</v>
      </c>
      <c r="B171" s="29" t="s">
        <v>102</v>
      </c>
      <c r="C171" s="29" t="s">
        <v>68</v>
      </c>
      <c r="D171" s="30" t="s">
        <v>124</v>
      </c>
      <c r="E171" s="30">
        <v>240</v>
      </c>
      <c r="F171" s="31">
        <f>170000+100000+50000</f>
        <v>320000</v>
      </c>
      <c r="G171" s="38">
        <v>309280.28000000003</v>
      </c>
      <c r="H171" s="21">
        <f t="shared" si="12"/>
        <v>96.650087499999998</v>
      </c>
    </row>
    <row r="172" spans="1:8" ht="82.5" customHeight="1" x14ac:dyDescent="0.25">
      <c r="A172" s="32" t="s">
        <v>166</v>
      </c>
      <c r="B172" s="29" t="s">
        <v>102</v>
      </c>
      <c r="C172" s="29" t="s">
        <v>68</v>
      </c>
      <c r="D172" s="30" t="s">
        <v>165</v>
      </c>
      <c r="E172" s="30"/>
      <c r="F172" s="31">
        <f>F173</f>
        <v>380000</v>
      </c>
      <c r="G172" s="31">
        <f>G173</f>
        <v>380000</v>
      </c>
      <c r="H172" s="21">
        <f t="shared" si="12"/>
        <v>100</v>
      </c>
    </row>
    <row r="173" spans="1:8" ht="38.25" x14ac:dyDescent="0.25">
      <c r="A173" s="28" t="s">
        <v>23</v>
      </c>
      <c r="B173" s="29" t="s">
        <v>102</v>
      </c>
      <c r="C173" s="29" t="s">
        <v>68</v>
      </c>
      <c r="D173" s="30" t="s">
        <v>165</v>
      </c>
      <c r="E173" s="30">
        <v>200</v>
      </c>
      <c r="F173" s="31">
        <f>F174</f>
        <v>380000</v>
      </c>
      <c r="G173" s="31">
        <f>G174</f>
        <v>380000</v>
      </c>
      <c r="H173" s="21">
        <f t="shared" si="12"/>
        <v>100</v>
      </c>
    </row>
    <row r="174" spans="1:8" ht="38.25" x14ac:dyDescent="0.25">
      <c r="A174" s="28" t="s">
        <v>24</v>
      </c>
      <c r="B174" s="29" t="s">
        <v>102</v>
      </c>
      <c r="C174" s="29" t="s">
        <v>68</v>
      </c>
      <c r="D174" s="30" t="s">
        <v>165</v>
      </c>
      <c r="E174" s="30">
        <v>240</v>
      </c>
      <c r="F174" s="31">
        <v>380000</v>
      </c>
      <c r="G174" s="38">
        <v>380000</v>
      </c>
      <c r="H174" s="21">
        <f t="shared" si="12"/>
        <v>100</v>
      </c>
    </row>
    <row r="175" spans="1:8" x14ac:dyDescent="0.25">
      <c r="A175" s="28" t="s">
        <v>189</v>
      </c>
      <c r="B175" s="29" t="s">
        <v>40</v>
      </c>
      <c r="C175" s="29"/>
      <c r="D175" s="30"/>
      <c r="E175" s="30"/>
      <c r="F175" s="36">
        <f t="shared" ref="F175:G180" si="15">F176</f>
        <v>350000</v>
      </c>
      <c r="G175" s="36">
        <f t="shared" si="15"/>
        <v>208278.16</v>
      </c>
      <c r="H175" s="21">
        <f t="shared" si="12"/>
        <v>59.508045714285714</v>
      </c>
    </row>
    <row r="176" spans="1:8" ht="25.5" x14ac:dyDescent="0.25">
      <c r="A176" s="28" t="s">
        <v>190</v>
      </c>
      <c r="B176" s="29" t="s">
        <v>40</v>
      </c>
      <c r="C176" s="29" t="s">
        <v>102</v>
      </c>
      <c r="D176" s="30"/>
      <c r="E176" s="30"/>
      <c r="F176" s="31">
        <f t="shared" si="15"/>
        <v>350000</v>
      </c>
      <c r="G176" s="31">
        <f t="shared" si="15"/>
        <v>208278.16</v>
      </c>
      <c r="H176" s="21">
        <f t="shared" si="12"/>
        <v>59.508045714285714</v>
      </c>
    </row>
    <row r="177" spans="1:8" ht="21" customHeight="1" x14ac:dyDescent="0.25">
      <c r="A177" s="28" t="s">
        <v>25</v>
      </c>
      <c r="B177" s="29" t="s">
        <v>40</v>
      </c>
      <c r="C177" s="29" t="s">
        <v>102</v>
      </c>
      <c r="D177" s="30" t="s">
        <v>26</v>
      </c>
      <c r="E177" s="30"/>
      <c r="F177" s="31">
        <f t="shared" si="15"/>
        <v>350000</v>
      </c>
      <c r="G177" s="31">
        <f t="shared" si="15"/>
        <v>208278.16</v>
      </c>
      <c r="H177" s="21">
        <f t="shared" si="12"/>
        <v>59.508045714285714</v>
      </c>
    </row>
    <row r="178" spans="1:8" ht="21" customHeight="1" x14ac:dyDescent="0.25">
      <c r="A178" s="28" t="s">
        <v>182</v>
      </c>
      <c r="B178" s="29" t="s">
        <v>40</v>
      </c>
      <c r="C178" s="29" t="s">
        <v>102</v>
      </c>
      <c r="D178" s="30" t="s">
        <v>43</v>
      </c>
      <c r="E178" s="30"/>
      <c r="F178" s="31">
        <f t="shared" si="15"/>
        <v>350000</v>
      </c>
      <c r="G178" s="31">
        <f t="shared" si="15"/>
        <v>208278.16</v>
      </c>
      <c r="H178" s="21">
        <f t="shared" si="12"/>
        <v>59.508045714285714</v>
      </c>
    </row>
    <row r="179" spans="1:8" ht="127.5" x14ac:dyDescent="0.25">
      <c r="A179" s="28" t="s">
        <v>191</v>
      </c>
      <c r="B179" s="29" t="s">
        <v>40</v>
      </c>
      <c r="C179" s="29" t="s">
        <v>102</v>
      </c>
      <c r="D179" s="30" t="s">
        <v>192</v>
      </c>
      <c r="E179" s="30"/>
      <c r="F179" s="31">
        <f t="shared" si="15"/>
        <v>350000</v>
      </c>
      <c r="G179" s="31">
        <f t="shared" si="15"/>
        <v>208278.16</v>
      </c>
      <c r="H179" s="21">
        <f t="shared" si="12"/>
        <v>59.508045714285714</v>
      </c>
    </row>
    <row r="180" spans="1:8" ht="38.25" x14ac:dyDescent="0.25">
      <c r="A180" s="28" t="s">
        <v>23</v>
      </c>
      <c r="B180" s="29" t="s">
        <v>40</v>
      </c>
      <c r="C180" s="29" t="s">
        <v>102</v>
      </c>
      <c r="D180" s="30" t="s">
        <v>192</v>
      </c>
      <c r="E180" s="30">
        <v>200</v>
      </c>
      <c r="F180" s="31">
        <f t="shared" si="15"/>
        <v>350000</v>
      </c>
      <c r="G180" s="31">
        <f t="shared" si="15"/>
        <v>208278.16</v>
      </c>
      <c r="H180" s="21">
        <f t="shared" si="12"/>
        <v>59.508045714285714</v>
      </c>
    </row>
    <row r="181" spans="1:8" ht="38.25" x14ac:dyDescent="0.25">
      <c r="A181" s="28" t="s">
        <v>24</v>
      </c>
      <c r="B181" s="29" t="s">
        <v>40</v>
      </c>
      <c r="C181" s="29" t="s">
        <v>102</v>
      </c>
      <c r="D181" s="30" t="s">
        <v>192</v>
      </c>
      <c r="E181" s="30">
        <v>240</v>
      </c>
      <c r="F181" s="31">
        <v>350000</v>
      </c>
      <c r="G181" s="38">
        <v>208278.16</v>
      </c>
      <c r="H181" s="21">
        <f t="shared" si="12"/>
        <v>59.508045714285714</v>
      </c>
    </row>
    <row r="182" spans="1:8" ht="18" customHeight="1" x14ac:dyDescent="0.25">
      <c r="A182" s="32" t="s">
        <v>125</v>
      </c>
      <c r="B182" s="29" t="s">
        <v>126</v>
      </c>
      <c r="C182" s="29"/>
      <c r="D182" s="30"/>
      <c r="E182" s="30"/>
      <c r="F182" s="36">
        <f>F183</f>
        <v>10842828.08</v>
      </c>
      <c r="G182" s="36">
        <f>G183</f>
        <v>10575641.560000001</v>
      </c>
      <c r="H182" s="21">
        <f t="shared" si="12"/>
        <v>97.535822591406429</v>
      </c>
    </row>
    <row r="183" spans="1:8" x14ac:dyDescent="0.25">
      <c r="A183" s="28" t="s">
        <v>127</v>
      </c>
      <c r="B183" s="29" t="s">
        <v>126</v>
      </c>
      <c r="C183" s="29" t="s">
        <v>6</v>
      </c>
      <c r="D183" s="30"/>
      <c r="E183" s="30"/>
      <c r="F183" s="53">
        <f>F184+F195</f>
        <v>10842828.08</v>
      </c>
      <c r="G183" s="53">
        <f>G184+G195</f>
        <v>10575641.560000001</v>
      </c>
      <c r="H183" s="21">
        <f t="shared" si="12"/>
        <v>97.535822591406429</v>
      </c>
    </row>
    <row r="184" spans="1:8" ht="65.25" customHeight="1" x14ac:dyDescent="0.25">
      <c r="A184" s="32" t="s">
        <v>128</v>
      </c>
      <c r="B184" s="29" t="s">
        <v>126</v>
      </c>
      <c r="C184" s="29" t="s">
        <v>6</v>
      </c>
      <c r="D184" s="30" t="s">
        <v>129</v>
      </c>
      <c r="E184" s="30"/>
      <c r="F184" s="53">
        <f>F185</f>
        <v>5306290.32</v>
      </c>
      <c r="G184" s="53">
        <f>G185</f>
        <v>5041700.8499999996</v>
      </c>
      <c r="H184" s="21">
        <f t="shared" si="12"/>
        <v>95.013663896173696</v>
      </c>
    </row>
    <row r="185" spans="1:8" x14ac:dyDescent="0.25">
      <c r="A185" s="28" t="s">
        <v>81</v>
      </c>
      <c r="B185" s="29" t="s">
        <v>126</v>
      </c>
      <c r="C185" s="29" t="s">
        <v>6</v>
      </c>
      <c r="D185" s="30" t="s">
        <v>130</v>
      </c>
      <c r="E185" s="30"/>
      <c r="F185" s="53">
        <f>F186+F205</f>
        <v>5306290.32</v>
      </c>
      <c r="G185" s="53">
        <f>G186+G205</f>
        <v>5041700.8499999996</v>
      </c>
      <c r="H185" s="21">
        <f t="shared" si="12"/>
        <v>95.013663896173696</v>
      </c>
    </row>
    <row r="186" spans="1:8" ht="51" x14ac:dyDescent="0.25">
      <c r="A186" s="32" t="s">
        <v>131</v>
      </c>
      <c r="B186" s="29" t="s">
        <v>126</v>
      </c>
      <c r="C186" s="29" t="s">
        <v>6</v>
      </c>
      <c r="D186" s="30" t="s">
        <v>132</v>
      </c>
      <c r="E186" s="30"/>
      <c r="F186" s="31">
        <f>F187+F192</f>
        <v>4195136.04</v>
      </c>
      <c r="G186" s="31">
        <f>G187+G192</f>
        <v>4108725.53</v>
      </c>
      <c r="H186" s="21">
        <f t="shared" si="12"/>
        <v>97.940221504711914</v>
      </c>
    </row>
    <row r="187" spans="1:8" ht="38.25" x14ac:dyDescent="0.25">
      <c r="A187" s="28" t="s">
        <v>133</v>
      </c>
      <c r="B187" s="29" t="s">
        <v>126</v>
      </c>
      <c r="C187" s="29" t="s">
        <v>6</v>
      </c>
      <c r="D187" s="30" t="s">
        <v>134</v>
      </c>
      <c r="E187" s="30"/>
      <c r="F187" s="53">
        <f>F188+F190</f>
        <v>3938558.49</v>
      </c>
      <c r="G187" s="53">
        <f>G188+G190</f>
        <v>3852147.98</v>
      </c>
      <c r="H187" s="21">
        <f t="shared" si="12"/>
        <v>97.80603715244051</v>
      </c>
    </row>
    <row r="188" spans="1:8" ht="93" customHeight="1" x14ac:dyDescent="0.25">
      <c r="A188" s="32" t="s">
        <v>15</v>
      </c>
      <c r="B188" s="29" t="s">
        <v>126</v>
      </c>
      <c r="C188" s="29" t="s">
        <v>6</v>
      </c>
      <c r="D188" s="30" t="s">
        <v>135</v>
      </c>
      <c r="E188" s="30">
        <v>100</v>
      </c>
      <c r="F188" s="31">
        <f>F189</f>
        <v>2252672.96</v>
      </c>
      <c r="G188" s="31">
        <f>G189</f>
        <v>2252672.96</v>
      </c>
      <c r="H188" s="21">
        <f t="shared" si="12"/>
        <v>100</v>
      </c>
    </row>
    <row r="189" spans="1:8" ht="25.5" x14ac:dyDescent="0.25">
      <c r="A189" s="28" t="s">
        <v>136</v>
      </c>
      <c r="B189" s="29" t="s">
        <v>126</v>
      </c>
      <c r="C189" s="29" t="s">
        <v>6</v>
      </c>
      <c r="D189" s="30" t="s">
        <v>135</v>
      </c>
      <c r="E189" s="30">
        <v>110</v>
      </c>
      <c r="F189" s="36">
        <v>2252672.96</v>
      </c>
      <c r="G189" s="38">
        <v>2252672.96</v>
      </c>
      <c r="H189" s="21">
        <f t="shared" si="12"/>
        <v>100</v>
      </c>
    </row>
    <row r="190" spans="1:8" ht="38.25" x14ac:dyDescent="0.25">
      <c r="A190" s="32" t="s">
        <v>23</v>
      </c>
      <c r="B190" s="29" t="s">
        <v>126</v>
      </c>
      <c r="C190" s="29" t="s">
        <v>6</v>
      </c>
      <c r="D190" s="30" t="s">
        <v>135</v>
      </c>
      <c r="E190" s="30">
        <v>200</v>
      </c>
      <c r="F190" s="36">
        <f>F191</f>
        <v>1685885.53</v>
      </c>
      <c r="G190" s="36">
        <f>G191</f>
        <v>1599475.02</v>
      </c>
      <c r="H190" s="21">
        <f t="shared" si="12"/>
        <v>94.874473476262651</v>
      </c>
    </row>
    <row r="191" spans="1:8" ht="38.25" x14ac:dyDescent="0.25">
      <c r="A191" s="32" t="s">
        <v>24</v>
      </c>
      <c r="B191" s="29" t="s">
        <v>126</v>
      </c>
      <c r="C191" s="29" t="s">
        <v>6</v>
      </c>
      <c r="D191" s="30" t="s">
        <v>135</v>
      </c>
      <c r="E191" s="30">
        <v>240</v>
      </c>
      <c r="F191" s="36">
        <v>1685885.53</v>
      </c>
      <c r="G191" s="38">
        <v>1599475.02</v>
      </c>
      <c r="H191" s="21">
        <f t="shared" si="12"/>
        <v>94.874473476262651</v>
      </c>
    </row>
    <row r="192" spans="1:8" ht="69" customHeight="1" x14ac:dyDescent="0.25">
      <c r="A192" s="32" t="s">
        <v>137</v>
      </c>
      <c r="B192" s="29" t="s">
        <v>126</v>
      </c>
      <c r="C192" s="29" t="s">
        <v>6</v>
      </c>
      <c r="D192" s="30" t="s">
        <v>138</v>
      </c>
      <c r="E192" s="30"/>
      <c r="F192" s="53">
        <f>F193</f>
        <v>256577.55</v>
      </c>
      <c r="G192" s="53">
        <f>G193</f>
        <v>256577.55</v>
      </c>
      <c r="H192" s="21">
        <f t="shared" si="12"/>
        <v>100</v>
      </c>
    </row>
    <row r="193" spans="1:11" ht="95.25" customHeight="1" x14ac:dyDescent="0.25">
      <c r="A193" s="32" t="s">
        <v>15</v>
      </c>
      <c r="B193" s="29" t="s">
        <v>126</v>
      </c>
      <c r="C193" s="29" t="s">
        <v>6</v>
      </c>
      <c r="D193" s="30" t="s">
        <v>139</v>
      </c>
      <c r="E193" s="30">
        <v>100</v>
      </c>
      <c r="F193" s="31">
        <f>F194</f>
        <v>256577.55</v>
      </c>
      <c r="G193" s="31">
        <f>G194</f>
        <v>256577.55</v>
      </c>
      <c r="H193" s="21">
        <f t="shared" si="12"/>
        <v>100</v>
      </c>
    </row>
    <row r="194" spans="1:11" ht="33" customHeight="1" x14ac:dyDescent="0.25">
      <c r="A194" s="32" t="s">
        <v>136</v>
      </c>
      <c r="B194" s="29" t="s">
        <v>126</v>
      </c>
      <c r="C194" s="29" t="s">
        <v>6</v>
      </c>
      <c r="D194" s="30" t="s">
        <v>139</v>
      </c>
      <c r="E194" s="30">
        <v>110</v>
      </c>
      <c r="F194" s="53">
        <v>256577.55</v>
      </c>
      <c r="G194" s="38">
        <v>256577.55</v>
      </c>
      <c r="H194" s="21">
        <f t="shared" si="12"/>
        <v>100</v>
      </c>
      <c r="K194" s="4"/>
    </row>
    <row r="195" spans="1:11" ht="18.75" customHeight="1" x14ac:dyDescent="0.25">
      <c r="A195" s="32" t="s">
        <v>41</v>
      </c>
      <c r="B195" s="29" t="s">
        <v>126</v>
      </c>
      <c r="C195" s="29" t="s">
        <v>6</v>
      </c>
      <c r="D195" s="30" t="s">
        <v>26</v>
      </c>
      <c r="E195" s="30"/>
      <c r="F195" s="53">
        <f>F196</f>
        <v>5536537.7599999998</v>
      </c>
      <c r="G195" s="53">
        <f>G196</f>
        <v>5533940.7100000009</v>
      </c>
      <c r="H195" s="21">
        <f t="shared" si="12"/>
        <v>99.953092526185543</v>
      </c>
      <c r="K195" s="4"/>
    </row>
    <row r="196" spans="1:11" ht="33" customHeight="1" x14ac:dyDescent="0.25">
      <c r="A196" s="32" t="s">
        <v>179</v>
      </c>
      <c r="B196" s="29" t="s">
        <v>126</v>
      </c>
      <c r="C196" s="29" t="s">
        <v>6</v>
      </c>
      <c r="D196" s="30" t="s">
        <v>43</v>
      </c>
      <c r="E196" s="30"/>
      <c r="F196" s="53">
        <f>F197+F199+F201+F203+F204</f>
        <v>5536537.7599999998</v>
      </c>
      <c r="G196" s="53">
        <f>G197+G199+G201+G203+G204</f>
        <v>5533940.7100000009</v>
      </c>
      <c r="H196" s="21">
        <f t="shared" si="12"/>
        <v>99.953092526185543</v>
      </c>
      <c r="K196" s="4"/>
    </row>
    <row r="197" spans="1:11" ht="42.75" customHeight="1" x14ac:dyDescent="0.25">
      <c r="A197" s="32" t="s">
        <v>23</v>
      </c>
      <c r="B197" s="29" t="s">
        <v>126</v>
      </c>
      <c r="C197" s="29" t="s">
        <v>6</v>
      </c>
      <c r="D197" s="30" t="s">
        <v>193</v>
      </c>
      <c r="E197" s="30">
        <v>200</v>
      </c>
      <c r="F197" s="53">
        <f>F198</f>
        <v>237953.12</v>
      </c>
      <c r="G197" s="53">
        <f>G198</f>
        <v>237953.12</v>
      </c>
      <c r="H197" s="21">
        <f t="shared" si="12"/>
        <v>100</v>
      </c>
      <c r="K197" s="4"/>
    </row>
    <row r="198" spans="1:11" ht="43.5" customHeight="1" x14ac:dyDescent="0.25">
      <c r="A198" s="32" t="s">
        <v>24</v>
      </c>
      <c r="B198" s="29" t="s">
        <v>126</v>
      </c>
      <c r="C198" s="29" t="s">
        <v>6</v>
      </c>
      <c r="D198" s="30" t="s">
        <v>193</v>
      </c>
      <c r="E198" s="30">
        <v>240</v>
      </c>
      <c r="F198" s="53">
        <v>237953.12</v>
      </c>
      <c r="G198" s="38">
        <v>237953.12</v>
      </c>
      <c r="H198" s="21">
        <f t="shared" si="12"/>
        <v>100</v>
      </c>
      <c r="K198" s="4"/>
    </row>
    <row r="199" spans="1:11" ht="93.75" customHeight="1" x14ac:dyDescent="0.25">
      <c r="A199" s="57" t="s">
        <v>15</v>
      </c>
      <c r="B199" s="29" t="s">
        <v>126</v>
      </c>
      <c r="C199" s="29" t="s">
        <v>6</v>
      </c>
      <c r="D199" s="30" t="s">
        <v>165</v>
      </c>
      <c r="E199" s="30">
        <v>100</v>
      </c>
      <c r="F199" s="31">
        <f>F200</f>
        <v>3008798.87</v>
      </c>
      <c r="G199" s="38">
        <f>G200</f>
        <v>3008798.87</v>
      </c>
      <c r="H199" s="21">
        <f t="shared" si="12"/>
        <v>100</v>
      </c>
    </row>
    <row r="200" spans="1:11" ht="27" customHeight="1" x14ac:dyDescent="0.25">
      <c r="A200" s="32" t="s">
        <v>136</v>
      </c>
      <c r="B200" s="29" t="s">
        <v>126</v>
      </c>
      <c r="C200" s="29" t="s">
        <v>6</v>
      </c>
      <c r="D200" s="30" t="s">
        <v>165</v>
      </c>
      <c r="E200" s="30">
        <v>110</v>
      </c>
      <c r="F200" s="53">
        <v>3008798.87</v>
      </c>
      <c r="G200" s="38">
        <v>3008798.87</v>
      </c>
      <c r="H200" s="21">
        <f t="shared" si="12"/>
        <v>100</v>
      </c>
    </row>
    <row r="201" spans="1:11" ht="43.5" customHeight="1" x14ac:dyDescent="0.25">
      <c r="A201" s="32" t="s">
        <v>23</v>
      </c>
      <c r="B201" s="29" t="s">
        <v>126</v>
      </c>
      <c r="C201" s="29" t="s">
        <v>6</v>
      </c>
      <c r="D201" s="30" t="s">
        <v>165</v>
      </c>
      <c r="E201" s="30">
        <v>200</v>
      </c>
      <c r="F201" s="53">
        <f>F202</f>
        <v>1400000</v>
      </c>
      <c r="G201" s="38">
        <f>G202</f>
        <v>1397402.95</v>
      </c>
      <c r="H201" s="21">
        <f t="shared" si="12"/>
        <v>99.814496428571417</v>
      </c>
    </row>
    <row r="202" spans="1:11" ht="39.75" customHeight="1" x14ac:dyDescent="0.25">
      <c r="A202" s="32" t="s">
        <v>24</v>
      </c>
      <c r="B202" s="29" t="s">
        <v>126</v>
      </c>
      <c r="C202" s="29" t="s">
        <v>6</v>
      </c>
      <c r="D202" s="30" t="s">
        <v>165</v>
      </c>
      <c r="E202" s="30">
        <v>240</v>
      </c>
      <c r="F202" s="53">
        <v>1400000</v>
      </c>
      <c r="G202" s="38">
        <v>1397402.95</v>
      </c>
      <c r="H202" s="21">
        <f t="shared" ref="H202:H247" si="16">G202/F202*100</f>
        <v>99.814496428571417</v>
      </c>
    </row>
    <row r="203" spans="1:11" ht="22.5" customHeight="1" x14ac:dyDescent="0.25">
      <c r="A203" s="32" t="s">
        <v>59</v>
      </c>
      <c r="B203" s="29" t="s">
        <v>126</v>
      </c>
      <c r="C203" s="29" t="s">
        <v>6</v>
      </c>
      <c r="D203" s="30" t="s">
        <v>165</v>
      </c>
      <c r="E203" s="30">
        <v>830</v>
      </c>
      <c r="F203" s="53">
        <v>502640.5</v>
      </c>
      <c r="G203" s="38">
        <v>502640.5</v>
      </c>
      <c r="H203" s="21">
        <f t="shared" si="16"/>
        <v>100</v>
      </c>
    </row>
    <row r="204" spans="1:11" ht="22.5" customHeight="1" x14ac:dyDescent="0.25">
      <c r="A204" s="32" t="s">
        <v>178</v>
      </c>
      <c r="B204" s="29" t="s">
        <v>126</v>
      </c>
      <c r="C204" s="29" t="s">
        <v>6</v>
      </c>
      <c r="D204" s="30" t="s">
        <v>165</v>
      </c>
      <c r="E204" s="30">
        <v>850</v>
      </c>
      <c r="F204" s="53">
        <v>387145.27</v>
      </c>
      <c r="G204" s="38">
        <v>387145.27</v>
      </c>
      <c r="H204" s="21">
        <f t="shared" si="16"/>
        <v>100</v>
      </c>
    </row>
    <row r="205" spans="1:11" ht="63.75" x14ac:dyDescent="0.25">
      <c r="A205" s="28" t="s">
        <v>140</v>
      </c>
      <c r="B205" s="29" t="s">
        <v>126</v>
      </c>
      <c r="C205" s="29" t="s">
        <v>6</v>
      </c>
      <c r="D205" s="30" t="s">
        <v>141</v>
      </c>
      <c r="E205" s="30"/>
      <c r="F205" s="31">
        <f>F206+F211+F214</f>
        <v>1111154.28</v>
      </c>
      <c r="G205" s="31">
        <f>G206+G211+G214</f>
        <v>932975.32</v>
      </c>
      <c r="H205" s="21">
        <f t="shared" si="16"/>
        <v>83.96451661060064</v>
      </c>
    </row>
    <row r="206" spans="1:11" ht="38.25" x14ac:dyDescent="0.25">
      <c r="A206" s="32" t="s">
        <v>142</v>
      </c>
      <c r="B206" s="29" t="s">
        <v>126</v>
      </c>
      <c r="C206" s="29" t="s">
        <v>6</v>
      </c>
      <c r="D206" s="30" t="s">
        <v>143</v>
      </c>
      <c r="E206" s="30"/>
      <c r="F206" s="53">
        <f>F207+F209</f>
        <v>996561.2</v>
      </c>
      <c r="G206" s="53">
        <f>G207+G209</f>
        <v>818382.24</v>
      </c>
      <c r="H206" s="21">
        <f t="shared" si="16"/>
        <v>82.120620389395043</v>
      </c>
    </row>
    <row r="207" spans="1:11" ht="89.25" x14ac:dyDescent="0.25">
      <c r="A207" s="32" t="s">
        <v>15</v>
      </c>
      <c r="B207" s="29" t="s">
        <v>126</v>
      </c>
      <c r="C207" s="29" t="s">
        <v>6</v>
      </c>
      <c r="D207" s="30" t="s">
        <v>143</v>
      </c>
      <c r="E207" s="30">
        <v>100</v>
      </c>
      <c r="F207" s="31">
        <v>756376.36</v>
      </c>
      <c r="G207" s="38">
        <v>652478.85</v>
      </c>
      <c r="H207" s="21">
        <f t="shared" si="16"/>
        <v>86.263781432830612</v>
      </c>
    </row>
    <row r="208" spans="1:11" ht="25.5" x14ac:dyDescent="0.25">
      <c r="A208" s="28" t="s">
        <v>136</v>
      </c>
      <c r="B208" s="29" t="s">
        <v>126</v>
      </c>
      <c r="C208" s="29" t="s">
        <v>6</v>
      </c>
      <c r="D208" s="30" t="s">
        <v>143</v>
      </c>
      <c r="E208" s="30">
        <v>110</v>
      </c>
      <c r="F208" s="36">
        <f>663451.58+112000+924.78</f>
        <v>776376.36</v>
      </c>
      <c r="G208" s="36">
        <f>663451.58+112000+924.78</f>
        <v>776376.36</v>
      </c>
      <c r="H208" s="21">
        <f t="shared" si="16"/>
        <v>100</v>
      </c>
    </row>
    <row r="209" spans="1:8" ht="38.25" x14ac:dyDescent="0.25">
      <c r="A209" s="32" t="s">
        <v>23</v>
      </c>
      <c r="B209" s="29" t="s">
        <v>126</v>
      </c>
      <c r="C209" s="29" t="s">
        <v>6</v>
      </c>
      <c r="D209" s="30" t="s">
        <v>143</v>
      </c>
      <c r="E209" s="30">
        <v>200</v>
      </c>
      <c r="F209" s="53">
        <f>F210</f>
        <v>240184.84</v>
      </c>
      <c r="G209" s="53">
        <f>G210</f>
        <v>165903.39000000001</v>
      </c>
      <c r="H209" s="21">
        <f t="shared" si="16"/>
        <v>69.073214612545911</v>
      </c>
    </row>
    <row r="210" spans="1:8" ht="38.25" x14ac:dyDescent="0.25">
      <c r="A210" s="32" t="s">
        <v>24</v>
      </c>
      <c r="B210" s="29" t="s">
        <v>126</v>
      </c>
      <c r="C210" s="29" t="s">
        <v>6</v>
      </c>
      <c r="D210" s="30" t="s">
        <v>143</v>
      </c>
      <c r="E210" s="30">
        <v>240</v>
      </c>
      <c r="F210" s="53">
        <f>127500.37+112684.47</f>
        <v>240184.84</v>
      </c>
      <c r="G210" s="38">
        <v>165903.39000000001</v>
      </c>
      <c r="H210" s="21">
        <f t="shared" si="16"/>
        <v>69.073214612545911</v>
      </c>
    </row>
    <row r="211" spans="1:8" ht="102" x14ac:dyDescent="0.25">
      <c r="A211" s="32" t="s">
        <v>144</v>
      </c>
      <c r="B211" s="29" t="s">
        <v>126</v>
      </c>
      <c r="C211" s="29" t="s">
        <v>6</v>
      </c>
      <c r="D211" s="30" t="s">
        <v>145</v>
      </c>
      <c r="E211" s="30"/>
      <c r="F211" s="53">
        <f>F212</f>
        <v>18376.5</v>
      </c>
      <c r="G211" s="53">
        <f>G212</f>
        <v>18376.5</v>
      </c>
      <c r="H211" s="21">
        <f t="shared" si="16"/>
        <v>100</v>
      </c>
    </row>
    <row r="212" spans="1:8" ht="25.5" x14ac:dyDescent="0.25">
      <c r="A212" s="28" t="s">
        <v>63</v>
      </c>
      <c r="B212" s="29" t="s">
        <v>126</v>
      </c>
      <c r="C212" s="29" t="s">
        <v>6</v>
      </c>
      <c r="D212" s="30" t="s">
        <v>145</v>
      </c>
      <c r="E212" s="30">
        <v>300</v>
      </c>
      <c r="F212" s="53">
        <f>F213</f>
        <v>18376.5</v>
      </c>
      <c r="G212" s="53">
        <f>G213</f>
        <v>18376.5</v>
      </c>
      <c r="H212" s="21">
        <f t="shared" si="16"/>
        <v>100</v>
      </c>
    </row>
    <row r="213" spans="1:8" ht="38.25" x14ac:dyDescent="0.25">
      <c r="A213" s="32" t="s">
        <v>146</v>
      </c>
      <c r="B213" s="29" t="s">
        <v>126</v>
      </c>
      <c r="C213" s="29" t="s">
        <v>6</v>
      </c>
      <c r="D213" s="30" t="s">
        <v>145</v>
      </c>
      <c r="E213" s="30">
        <v>320</v>
      </c>
      <c r="F213" s="53">
        <v>18376.5</v>
      </c>
      <c r="G213" s="38">
        <v>18376.5</v>
      </c>
      <c r="H213" s="21">
        <f t="shared" si="16"/>
        <v>100</v>
      </c>
    </row>
    <row r="214" spans="1:8" ht="63.75" x14ac:dyDescent="0.25">
      <c r="A214" s="32" t="s">
        <v>137</v>
      </c>
      <c r="B214" s="29" t="s">
        <v>126</v>
      </c>
      <c r="C214" s="29" t="s">
        <v>6</v>
      </c>
      <c r="D214" s="30" t="s">
        <v>147</v>
      </c>
      <c r="E214" s="30"/>
      <c r="F214" s="53">
        <f>F215</f>
        <v>96216.58</v>
      </c>
      <c r="G214" s="53">
        <f>G215</f>
        <v>96216.58</v>
      </c>
      <c r="H214" s="21">
        <f t="shared" si="16"/>
        <v>100</v>
      </c>
    </row>
    <row r="215" spans="1:8" ht="90.75" customHeight="1" x14ac:dyDescent="0.25">
      <c r="A215" s="32" t="s">
        <v>15</v>
      </c>
      <c r="B215" s="29" t="s">
        <v>126</v>
      </c>
      <c r="C215" s="29" t="s">
        <v>6</v>
      </c>
      <c r="D215" s="30" t="s">
        <v>147</v>
      </c>
      <c r="E215" s="30">
        <v>100</v>
      </c>
      <c r="F215" s="31">
        <f>F216</f>
        <v>96216.58</v>
      </c>
      <c r="G215" s="31">
        <f>G216</f>
        <v>96216.58</v>
      </c>
      <c r="H215" s="21">
        <f t="shared" si="16"/>
        <v>100</v>
      </c>
    </row>
    <row r="216" spans="1:8" ht="25.5" x14ac:dyDescent="0.25">
      <c r="A216" s="32" t="s">
        <v>136</v>
      </c>
      <c r="B216" s="29" t="s">
        <v>126</v>
      </c>
      <c r="C216" s="29" t="s">
        <v>6</v>
      </c>
      <c r="D216" s="30" t="s">
        <v>147</v>
      </c>
      <c r="E216" s="30">
        <v>110</v>
      </c>
      <c r="F216" s="53">
        <v>96216.58</v>
      </c>
      <c r="G216" s="38">
        <v>96216.58</v>
      </c>
      <c r="H216" s="21">
        <f t="shared" si="16"/>
        <v>100</v>
      </c>
    </row>
    <row r="217" spans="1:8" x14ac:dyDescent="0.25">
      <c r="A217" s="28" t="s">
        <v>148</v>
      </c>
      <c r="B217" s="29">
        <v>10</v>
      </c>
      <c r="C217" s="29"/>
      <c r="D217" s="30"/>
      <c r="E217" s="30"/>
      <c r="F217" s="31">
        <f t="shared" ref="F217:G222" si="17">F218</f>
        <v>185500</v>
      </c>
      <c r="G217" s="31">
        <f t="shared" si="17"/>
        <v>183178.02</v>
      </c>
      <c r="H217" s="21">
        <f t="shared" si="16"/>
        <v>98.748258760107817</v>
      </c>
    </row>
    <row r="218" spans="1:8" x14ac:dyDescent="0.25">
      <c r="A218" s="32" t="s">
        <v>149</v>
      </c>
      <c r="B218" s="29">
        <v>10</v>
      </c>
      <c r="C218" s="29" t="s">
        <v>6</v>
      </c>
      <c r="D218" s="30"/>
      <c r="E218" s="30"/>
      <c r="F218" s="53">
        <f t="shared" si="17"/>
        <v>185500</v>
      </c>
      <c r="G218" s="53">
        <f t="shared" si="17"/>
        <v>183178.02</v>
      </c>
      <c r="H218" s="21">
        <f t="shared" si="16"/>
        <v>98.748258760107817</v>
      </c>
    </row>
    <row r="219" spans="1:8" x14ac:dyDescent="0.25">
      <c r="A219" s="28" t="s">
        <v>25</v>
      </c>
      <c r="B219" s="29">
        <v>10</v>
      </c>
      <c r="C219" s="29" t="s">
        <v>6</v>
      </c>
      <c r="D219" s="30" t="s">
        <v>26</v>
      </c>
      <c r="E219" s="30"/>
      <c r="F219" s="53">
        <f t="shared" si="17"/>
        <v>185500</v>
      </c>
      <c r="G219" s="53">
        <f t="shared" si="17"/>
        <v>183178.02</v>
      </c>
      <c r="H219" s="21">
        <f t="shared" si="16"/>
        <v>98.748258760107817</v>
      </c>
    </row>
    <row r="220" spans="1:8" ht="29.25" customHeight="1" x14ac:dyDescent="0.25">
      <c r="A220" s="32" t="s">
        <v>27</v>
      </c>
      <c r="B220" s="29">
        <v>10</v>
      </c>
      <c r="C220" s="29" t="s">
        <v>6</v>
      </c>
      <c r="D220" s="30" t="s">
        <v>43</v>
      </c>
      <c r="E220" s="30"/>
      <c r="F220" s="53">
        <f t="shared" si="17"/>
        <v>185500</v>
      </c>
      <c r="G220" s="53">
        <f t="shared" si="17"/>
        <v>183178.02</v>
      </c>
      <c r="H220" s="21">
        <f t="shared" si="16"/>
        <v>98.748258760107817</v>
      </c>
    </row>
    <row r="221" spans="1:8" ht="25.5" x14ac:dyDescent="0.25">
      <c r="A221" s="32" t="s">
        <v>150</v>
      </c>
      <c r="B221" s="29">
        <v>10</v>
      </c>
      <c r="C221" s="29" t="s">
        <v>6</v>
      </c>
      <c r="D221" s="30" t="s">
        <v>151</v>
      </c>
      <c r="E221" s="30"/>
      <c r="F221" s="53">
        <f t="shared" si="17"/>
        <v>185500</v>
      </c>
      <c r="G221" s="53">
        <f t="shared" si="17"/>
        <v>183178.02</v>
      </c>
      <c r="H221" s="21">
        <f t="shared" si="16"/>
        <v>98.748258760107817</v>
      </c>
    </row>
    <row r="222" spans="1:8" ht="25.5" x14ac:dyDescent="0.25">
      <c r="A222" s="28" t="s">
        <v>63</v>
      </c>
      <c r="B222" s="29">
        <v>10</v>
      </c>
      <c r="C222" s="29" t="s">
        <v>6</v>
      </c>
      <c r="D222" s="30" t="s">
        <v>151</v>
      </c>
      <c r="E222" s="30">
        <v>300</v>
      </c>
      <c r="F222" s="53">
        <f t="shared" si="17"/>
        <v>185500</v>
      </c>
      <c r="G222" s="53">
        <f t="shared" si="17"/>
        <v>183178.02</v>
      </c>
      <c r="H222" s="21">
        <f t="shared" si="16"/>
        <v>98.748258760107817</v>
      </c>
    </row>
    <row r="223" spans="1:8" ht="27.75" customHeight="1" x14ac:dyDescent="0.25">
      <c r="A223" s="32" t="s">
        <v>152</v>
      </c>
      <c r="B223" s="29">
        <v>10</v>
      </c>
      <c r="C223" s="29" t="s">
        <v>6</v>
      </c>
      <c r="D223" s="30" t="s">
        <v>151</v>
      </c>
      <c r="E223" s="30">
        <v>310</v>
      </c>
      <c r="F223" s="53">
        <v>185500</v>
      </c>
      <c r="G223" s="37">
        <v>183178.02</v>
      </c>
      <c r="H223" s="21">
        <f t="shared" si="16"/>
        <v>98.748258760107817</v>
      </c>
    </row>
    <row r="224" spans="1:8" x14ac:dyDescent="0.25">
      <c r="A224" s="58" t="s">
        <v>153</v>
      </c>
      <c r="B224" s="34">
        <v>11</v>
      </c>
      <c r="C224" s="34"/>
      <c r="D224" s="35"/>
      <c r="E224" s="35"/>
      <c r="F224" s="36">
        <f>F225</f>
        <v>12515468.16</v>
      </c>
      <c r="G224" s="36">
        <f>G225</f>
        <v>12428049.629999999</v>
      </c>
      <c r="H224" s="21">
        <f t="shared" si="16"/>
        <v>99.30151610085673</v>
      </c>
    </row>
    <row r="225" spans="1:8" ht="22.5" customHeight="1" x14ac:dyDescent="0.25">
      <c r="A225" s="28" t="s">
        <v>154</v>
      </c>
      <c r="B225" s="29">
        <v>11</v>
      </c>
      <c r="C225" s="29" t="s">
        <v>6</v>
      </c>
      <c r="D225" s="30" t="s">
        <v>155</v>
      </c>
      <c r="E225" s="30"/>
      <c r="F225" s="53">
        <f>F226+F236</f>
        <v>12515468.16</v>
      </c>
      <c r="G225" s="53">
        <f>G226+G236</f>
        <v>12428049.629999999</v>
      </c>
      <c r="H225" s="21">
        <f t="shared" si="16"/>
        <v>99.30151610085673</v>
      </c>
    </row>
    <row r="226" spans="1:8" ht="68.25" customHeight="1" x14ac:dyDescent="0.25">
      <c r="A226" s="32" t="s">
        <v>128</v>
      </c>
      <c r="B226" s="29">
        <v>11</v>
      </c>
      <c r="C226" s="29" t="s">
        <v>6</v>
      </c>
      <c r="D226" s="30" t="s">
        <v>129</v>
      </c>
      <c r="E226" s="30"/>
      <c r="F226" s="53">
        <f>F227</f>
        <v>4574419.1100000003</v>
      </c>
      <c r="G226" s="53">
        <f>G227</f>
        <v>4487000.58</v>
      </c>
      <c r="H226" s="21">
        <f t="shared" si="16"/>
        <v>98.088969814573886</v>
      </c>
    </row>
    <row r="227" spans="1:8" ht="20.25" customHeight="1" x14ac:dyDescent="0.25">
      <c r="A227" s="32" t="s">
        <v>81</v>
      </c>
      <c r="B227" s="29">
        <v>11</v>
      </c>
      <c r="C227" s="29" t="s">
        <v>6</v>
      </c>
      <c r="D227" s="30" t="s">
        <v>130</v>
      </c>
      <c r="E227" s="30"/>
      <c r="F227" s="53">
        <f>F228</f>
        <v>4574419.1100000003</v>
      </c>
      <c r="G227" s="53">
        <f>G228</f>
        <v>4487000.58</v>
      </c>
      <c r="H227" s="21">
        <f t="shared" si="16"/>
        <v>98.088969814573886</v>
      </c>
    </row>
    <row r="228" spans="1:8" ht="38.25" x14ac:dyDescent="0.25">
      <c r="A228" s="32" t="s">
        <v>156</v>
      </c>
      <c r="B228" s="29">
        <v>11</v>
      </c>
      <c r="C228" s="29" t="s">
        <v>6</v>
      </c>
      <c r="D228" s="30" t="s">
        <v>157</v>
      </c>
      <c r="E228" s="30"/>
      <c r="F228" s="53">
        <f>F229+F235</f>
        <v>4574419.1100000003</v>
      </c>
      <c r="G228" s="53">
        <f>G229+G235</f>
        <v>4487000.58</v>
      </c>
      <c r="H228" s="21">
        <f t="shared" si="16"/>
        <v>98.088969814573886</v>
      </c>
    </row>
    <row r="229" spans="1:8" ht="24" customHeight="1" x14ac:dyDescent="0.25">
      <c r="A229" s="32" t="s">
        <v>158</v>
      </c>
      <c r="B229" s="29">
        <v>11</v>
      </c>
      <c r="C229" s="29" t="s">
        <v>6</v>
      </c>
      <c r="D229" s="30" t="s">
        <v>159</v>
      </c>
      <c r="E229" s="30"/>
      <c r="F229" s="53">
        <f>F230+F232+F234</f>
        <v>4472868.0900000008</v>
      </c>
      <c r="G229" s="53">
        <f>G230+G232+G234</f>
        <v>4470503.72</v>
      </c>
      <c r="H229" s="21">
        <f t="shared" si="16"/>
        <v>99.947139733333813</v>
      </c>
    </row>
    <row r="230" spans="1:8" ht="92.25" customHeight="1" x14ac:dyDescent="0.25">
      <c r="A230" s="32" t="s">
        <v>15</v>
      </c>
      <c r="B230" s="29">
        <v>11</v>
      </c>
      <c r="C230" s="29" t="s">
        <v>6</v>
      </c>
      <c r="D230" s="30" t="s">
        <v>159</v>
      </c>
      <c r="E230" s="30">
        <v>100</v>
      </c>
      <c r="F230" s="31">
        <f>F231</f>
        <v>3598658.74</v>
      </c>
      <c r="G230" s="31">
        <f>G231</f>
        <v>3596294.37</v>
      </c>
      <c r="H230" s="21">
        <f t="shared" si="16"/>
        <v>99.93429857703039</v>
      </c>
    </row>
    <row r="231" spans="1:8" ht="27" customHeight="1" x14ac:dyDescent="0.25">
      <c r="A231" s="33" t="s">
        <v>136</v>
      </c>
      <c r="B231" s="34">
        <v>11</v>
      </c>
      <c r="C231" s="34" t="s">
        <v>6</v>
      </c>
      <c r="D231" s="35" t="s">
        <v>159</v>
      </c>
      <c r="E231" s="35">
        <v>110</v>
      </c>
      <c r="F231" s="36">
        <f>3468658.74+130000</f>
        <v>3598658.74</v>
      </c>
      <c r="G231" s="38">
        <v>3596294.37</v>
      </c>
      <c r="H231" s="21">
        <f t="shared" si="16"/>
        <v>99.93429857703039</v>
      </c>
    </row>
    <row r="232" spans="1:8" ht="38.25" x14ac:dyDescent="0.25">
      <c r="A232" s="28" t="s">
        <v>23</v>
      </c>
      <c r="B232" s="29">
        <v>11</v>
      </c>
      <c r="C232" s="29" t="s">
        <v>6</v>
      </c>
      <c r="D232" s="30" t="s">
        <v>159</v>
      </c>
      <c r="E232" s="30">
        <v>200</v>
      </c>
      <c r="F232" s="53">
        <f>F233</f>
        <v>832160.06</v>
      </c>
      <c r="G232" s="53">
        <f>G233</f>
        <v>832160.06</v>
      </c>
      <c r="H232" s="21">
        <f t="shared" si="16"/>
        <v>100</v>
      </c>
    </row>
    <row r="233" spans="1:8" ht="40.5" customHeight="1" x14ac:dyDescent="0.25">
      <c r="A233" s="32" t="s">
        <v>24</v>
      </c>
      <c r="B233" s="29">
        <v>11</v>
      </c>
      <c r="C233" s="29" t="s">
        <v>6</v>
      </c>
      <c r="D233" s="30" t="s">
        <v>159</v>
      </c>
      <c r="E233" s="30">
        <v>240</v>
      </c>
      <c r="F233" s="53">
        <v>832160.06</v>
      </c>
      <c r="G233" s="38">
        <v>832160.06</v>
      </c>
      <c r="H233" s="21">
        <f t="shared" si="16"/>
        <v>100</v>
      </c>
    </row>
    <row r="234" spans="1:8" ht="21" customHeight="1" x14ac:dyDescent="0.25">
      <c r="A234" s="32" t="s">
        <v>59</v>
      </c>
      <c r="B234" s="29">
        <v>11</v>
      </c>
      <c r="C234" s="29" t="s">
        <v>6</v>
      </c>
      <c r="D234" s="30" t="s">
        <v>159</v>
      </c>
      <c r="E234" s="30">
        <v>830</v>
      </c>
      <c r="F234" s="53">
        <v>42049.29</v>
      </c>
      <c r="G234" s="38">
        <v>42049.29</v>
      </c>
      <c r="H234" s="21">
        <f t="shared" si="16"/>
        <v>100</v>
      </c>
    </row>
    <row r="235" spans="1:8" ht="27" customHeight="1" x14ac:dyDescent="0.25">
      <c r="A235" s="32" t="s">
        <v>186</v>
      </c>
      <c r="B235" s="29" t="s">
        <v>164</v>
      </c>
      <c r="C235" s="29" t="s">
        <v>6</v>
      </c>
      <c r="D235" s="30" t="s">
        <v>159</v>
      </c>
      <c r="E235" s="30">
        <v>850</v>
      </c>
      <c r="F235" s="36">
        <f>1551.02+100000</f>
        <v>101551.02</v>
      </c>
      <c r="G235" s="38">
        <v>16496.86</v>
      </c>
      <c r="H235" s="21">
        <f t="shared" si="16"/>
        <v>16.244898377190108</v>
      </c>
    </row>
    <row r="236" spans="1:8" ht="21.75" customHeight="1" x14ac:dyDescent="0.25">
      <c r="A236" s="32" t="s">
        <v>25</v>
      </c>
      <c r="B236" s="29" t="s">
        <v>164</v>
      </c>
      <c r="C236" s="29" t="s">
        <v>6</v>
      </c>
      <c r="D236" s="30" t="s">
        <v>26</v>
      </c>
      <c r="E236" s="30"/>
      <c r="F236" s="53">
        <f>F238+F243</f>
        <v>7941049.0499999998</v>
      </c>
      <c r="G236" s="53">
        <f>G238+G243</f>
        <v>7941049.0499999998</v>
      </c>
      <c r="H236" s="21">
        <f t="shared" si="16"/>
        <v>100</v>
      </c>
    </row>
    <row r="237" spans="1:8" ht="30" customHeight="1" x14ac:dyDescent="0.25">
      <c r="A237" s="32" t="s">
        <v>179</v>
      </c>
      <c r="B237" s="29" t="s">
        <v>164</v>
      </c>
      <c r="C237" s="29" t="s">
        <v>6</v>
      </c>
      <c r="D237" s="30" t="s">
        <v>43</v>
      </c>
      <c r="E237" s="30"/>
      <c r="F237" s="53">
        <f>F238+F243</f>
        <v>7941049.0499999998</v>
      </c>
      <c r="G237" s="53">
        <f>G238+G243</f>
        <v>7941049.0499999998</v>
      </c>
      <c r="H237" s="21">
        <f t="shared" si="16"/>
        <v>100</v>
      </c>
    </row>
    <row r="238" spans="1:8" ht="79.5" customHeight="1" x14ac:dyDescent="0.25">
      <c r="A238" s="32" t="s">
        <v>166</v>
      </c>
      <c r="B238" s="29" t="s">
        <v>164</v>
      </c>
      <c r="C238" s="29" t="s">
        <v>6</v>
      </c>
      <c r="D238" s="30" t="s">
        <v>165</v>
      </c>
      <c r="E238" s="30"/>
      <c r="F238" s="53">
        <f>F241+F242+F239</f>
        <v>1401766.3</v>
      </c>
      <c r="G238" s="53">
        <f>G241+G242+G239</f>
        <v>1401766.3</v>
      </c>
      <c r="H238" s="21">
        <f t="shared" si="16"/>
        <v>100</v>
      </c>
    </row>
    <row r="239" spans="1:8" ht="92.25" customHeight="1" x14ac:dyDescent="0.25">
      <c r="A239" s="32" t="s">
        <v>15</v>
      </c>
      <c r="B239" s="29" t="s">
        <v>164</v>
      </c>
      <c r="C239" s="29" t="s">
        <v>6</v>
      </c>
      <c r="D239" s="30" t="s">
        <v>165</v>
      </c>
      <c r="E239" s="30">
        <v>100</v>
      </c>
      <c r="F239" s="53">
        <f>F240</f>
        <v>439404.26</v>
      </c>
      <c r="G239" s="53">
        <f>G240</f>
        <v>439404.26</v>
      </c>
      <c r="H239" s="21">
        <f t="shared" si="16"/>
        <v>100</v>
      </c>
    </row>
    <row r="240" spans="1:8" ht="30" customHeight="1" x14ac:dyDescent="0.25">
      <c r="A240" s="32" t="s">
        <v>136</v>
      </c>
      <c r="B240" s="29" t="s">
        <v>164</v>
      </c>
      <c r="C240" s="29" t="s">
        <v>6</v>
      </c>
      <c r="D240" s="30" t="s">
        <v>167</v>
      </c>
      <c r="E240" s="30">
        <v>110</v>
      </c>
      <c r="F240" s="53">
        <v>439404.26</v>
      </c>
      <c r="G240" s="38">
        <v>439404.26</v>
      </c>
      <c r="H240" s="21">
        <f t="shared" si="16"/>
        <v>100</v>
      </c>
    </row>
    <row r="241" spans="1:8" ht="18" customHeight="1" x14ac:dyDescent="0.25">
      <c r="A241" s="32" t="s">
        <v>59</v>
      </c>
      <c r="B241" s="29" t="s">
        <v>164</v>
      </c>
      <c r="C241" s="29" t="s">
        <v>6</v>
      </c>
      <c r="D241" s="30" t="s">
        <v>165</v>
      </c>
      <c r="E241" s="30">
        <v>830</v>
      </c>
      <c r="F241" s="53">
        <v>598008.75</v>
      </c>
      <c r="G241" s="38">
        <v>598008.75</v>
      </c>
      <c r="H241" s="21">
        <f t="shared" si="16"/>
        <v>100</v>
      </c>
    </row>
    <row r="242" spans="1:8" ht="21.75" customHeight="1" x14ac:dyDescent="0.25">
      <c r="A242" s="32" t="s">
        <v>178</v>
      </c>
      <c r="B242" s="29" t="s">
        <v>164</v>
      </c>
      <c r="C242" s="29" t="s">
        <v>6</v>
      </c>
      <c r="D242" s="30" t="s">
        <v>165</v>
      </c>
      <c r="E242" s="30">
        <v>850</v>
      </c>
      <c r="F242" s="53">
        <v>364353.29</v>
      </c>
      <c r="G242" s="38">
        <v>364353.29</v>
      </c>
      <c r="H242" s="21">
        <f t="shared" si="16"/>
        <v>100</v>
      </c>
    </row>
    <row r="243" spans="1:8" ht="78.75" customHeight="1" x14ac:dyDescent="0.25">
      <c r="A243" s="32" t="s">
        <v>166</v>
      </c>
      <c r="B243" s="29" t="s">
        <v>164</v>
      </c>
      <c r="C243" s="29" t="s">
        <v>6</v>
      </c>
      <c r="D243" s="30" t="s">
        <v>180</v>
      </c>
      <c r="E243" s="30"/>
      <c r="F243" s="53">
        <f>F244+F246</f>
        <v>6539282.75</v>
      </c>
      <c r="G243" s="53">
        <f>G244+G246</f>
        <v>6539282.75</v>
      </c>
      <c r="H243" s="21">
        <f t="shared" si="16"/>
        <v>100</v>
      </c>
    </row>
    <row r="244" spans="1:8" ht="94.5" customHeight="1" x14ac:dyDescent="0.25">
      <c r="A244" s="32" t="s">
        <v>15</v>
      </c>
      <c r="B244" s="29" t="s">
        <v>164</v>
      </c>
      <c r="C244" s="29" t="s">
        <v>6</v>
      </c>
      <c r="D244" s="30" t="s">
        <v>180</v>
      </c>
      <c r="E244" s="30">
        <v>100</v>
      </c>
      <c r="F244" s="31">
        <f>F245</f>
        <v>3927692.6</v>
      </c>
      <c r="G244" s="31">
        <f>G245</f>
        <v>3927692.6</v>
      </c>
      <c r="H244" s="21">
        <f t="shared" si="16"/>
        <v>100</v>
      </c>
    </row>
    <row r="245" spans="1:8" ht="33" customHeight="1" x14ac:dyDescent="0.25">
      <c r="A245" s="32" t="s">
        <v>136</v>
      </c>
      <c r="B245" s="29" t="s">
        <v>164</v>
      </c>
      <c r="C245" s="29" t="s">
        <v>6</v>
      </c>
      <c r="D245" s="30" t="s">
        <v>180</v>
      </c>
      <c r="E245" s="30">
        <v>110</v>
      </c>
      <c r="F245" s="53">
        <v>3927692.6</v>
      </c>
      <c r="G245" s="38">
        <v>3927692.6</v>
      </c>
      <c r="H245" s="21">
        <f t="shared" si="16"/>
        <v>100</v>
      </c>
    </row>
    <row r="246" spans="1:8" ht="22.5" customHeight="1" thickBot="1" x14ac:dyDescent="0.3">
      <c r="A246" s="59" t="s">
        <v>178</v>
      </c>
      <c r="B246" s="60" t="s">
        <v>164</v>
      </c>
      <c r="C246" s="60" t="s">
        <v>6</v>
      </c>
      <c r="D246" s="61" t="s">
        <v>180</v>
      </c>
      <c r="E246" s="61">
        <v>850</v>
      </c>
      <c r="F246" s="62">
        <v>2611590.15</v>
      </c>
      <c r="G246" s="63">
        <v>2611590.15</v>
      </c>
      <c r="H246" s="64">
        <f t="shared" si="16"/>
        <v>100</v>
      </c>
    </row>
    <row r="247" spans="1:8" ht="16.5" thickBot="1" x14ac:dyDescent="0.3">
      <c r="A247" s="13" t="s">
        <v>160</v>
      </c>
      <c r="B247" s="14"/>
      <c r="C247" s="14"/>
      <c r="D247" s="14"/>
      <c r="E247" s="14"/>
      <c r="F247" s="15">
        <f>F9+F67+F83+F76+F123+F175+F182+F217+F224</f>
        <v>86224735.75</v>
      </c>
      <c r="G247" s="15">
        <f>G9+G67+G83+G76+G123+G175+G182+G217+G224</f>
        <v>84040206.299999982</v>
      </c>
      <c r="H247" s="16">
        <f t="shared" si="16"/>
        <v>97.466470113247041</v>
      </c>
    </row>
    <row r="248" spans="1:8" x14ac:dyDescent="0.25">
      <c r="F248" s="3"/>
    </row>
    <row r="249" spans="1:8" x14ac:dyDescent="0.25">
      <c r="F249" s="2"/>
    </row>
    <row r="250" spans="1:8" x14ac:dyDescent="0.25">
      <c r="F250" s="2"/>
    </row>
  </sheetData>
  <mergeCells count="12">
    <mergeCell ref="G97:G98"/>
    <mergeCell ref="G7:H7"/>
    <mergeCell ref="G2:H2"/>
    <mergeCell ref="F3:H3"/>
    <mergeCell ref="F4:H4"/>
    <mergeCell ref="A6:H6"/>
    <mergeCell ref="A97:A98"/>
    <mergeCell ref="B97:B98"/>
    <mergeCell ref="C97:C98"/>
    <mergeCell ref="D97:D98"/>
    <mergeCell ref="E97:E98"/>
    <mergeCell ref="F97:F98"/>
  </mergeCells>
  <pageMargins left="0.25" right="0.25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buh7</dc:creator>
  <cp:lastModifiedBy>User</cp:lastModifiedBy>
  <cp:lastPrinted>2025-04-24T08:48:17Z</cp:lastPrinted>
  <dcterms:created xsi:type="dcterms:W3CDTF">2024-01-29T07:42:18Z</dcterms:created>
  <dcterms:modified xsi:type="dcterms:W3CDTF">2025-06-02T06:47:00Z</dcterms:modified>
</cp:coreProperties>
</file>