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Документы\Documents\м.о.Киреевск\уточнения бюджета\2024\уточнения в октябре\"/>
    </mc:Choice>
  </mc:AlternateContent>
  <bookViews>
    <workbookView xWindow="120" yWindow="45" windowWidth="15135" windowHeight="8130"/>
  </bookViews>
  <sheets>
    <sheet name="Лист1" sheetId="1" r:id="rId1"/>
  </sheets>
  <calcPr calcId="152511"/>
</workbook>
</file>

<file path=xl/calcChain.xml><?xml version="1.0" encoding="utf-8"?>
<calcChain xmlns="http://schemas.openxmlformats.org/spreadsheetml/2006/main">
  <c r="H32" i="1" l="1"/>
  <c r="I32" i="1"/>
  <c r="G32" i="1"/>
  <c r="G56" i="1" l="1"/>
  <c r="G21" i="1"/>
  <c r="G81" i="1"/>
  <c r="G78" i="1"/>
  <c r="H47" i="1" l="1"/>
  <c r="I47" i="1"/>
  <c r="H52" i="1"/>
  <c r="I52" i="1"/>
  <c r="G52" i="1"/>
  <c r="G53" i="1"/>
  <c r="G60" i="1" l="1"/>
  <c r="G62" i="1"/>
  <c r="H59" i="1" l="1"/>
  <c r="I59" i="1"/>
  <c r="H65" i="1"/>
  <c r="I65" i="1"/>
  <c r="G65" i="1"/>
  <c r="G66" i="1"/>
  <c r="G70" i="1" l="1"/>
  <c r="G69" i="1" s="1"/>
  <c r="H69" i="1"/>
  <c r="I69" i="1"/>
  <c r="H50" i="1" l="1"/>
  <c r="I50" i="1"/>
  <c r="G50" i="1"/>
  <c r="H40" i="1" l="1"/>
  <c r="I40" i="1"/>
  <c r="H41" i="1"/>
  <c r="I41" i="1"/>
  <c r="H42" i="1"/>
  <c r="I42" i="1"/>
  <c r="H43" i="1"/>
  <c r="I43" i="1"/>
  <c r="G43" i="1"/>
  <c r="G42" i="1" s="1"/>
  <c r="G41" i="1" s="1"/>
  <c r="G40" i="1" s="1"/>
  <c r="H71" i="1" l="1"/>
  <c r="I71" i="1"/>
  <c r="G71" i="1"/>
  <c r="H60" i="1" l="1"/>
  <c r="I60" i="1"/>
  <c r="G59" i="1" l="1"/>
  <c r="H67" i="1" l="1"/>
  <c r="I67" i="1"/>
  <c r="G68" i="1"/>
  <c r="G67" i="1" s="1"/>
  <c r="H63" i="1" l="1"/>
  <c r="I63" i="1"/>
  <c r="G63" i="1"/>
  <c r="H15" i="1" l="1"/>
  <c r="I15" i="1"/>
  <c r="G15" i="1"/>
  <c r="H48" i="1" l="1"/>
  <c r="G48" i="1" l="1"/>
  <c r="G47" i="1" s="1"/>
  <c r="H30" i="1" l="1"/>
  <c r="I30" i="1"/>
  <c r="G30" i="1"/>
  <c r="H14" i="1" l="1"/>
  <c r="H13" i="1" s="1"/>
  <c r="I14" i="1"/>
  <c r="I13" i="1" s="1"/>
  <c r="G14" i="1"/>
  <c r="G13" i="1" s="1"/>
  <c r="H55" i="1" l="1"/>
  <c r="H54" i="1" s="1"/>
  <c r="H46" i="1" s="1"/>
  <c r="I55" i="1"/>
  <c r="I54" i="1" s="1"/>
  <c r="I46" i="1" s="1"/>
  <c r="H77" i="1"/>
  <c r="H76" i="1" s="1"/>
  <c r="I77" i="1"/>
  <c r="I76" i="1" s="1"/>
  <c r="G77" i="1"/>
  <c r="G76" i="1" s="1"/>
  <c r="H80" i="1"/>
  <c r="H79" i="1" s="1"/>
  <c r="I80" i="1"/>
  <c r="I79" i="1" s="1"/>
  <c r="G80" i="1"/>
  <c r="G79" i="1" s="1"/>
  <c r="H83" i="1"/>
  <c r="H82" i="1" s="1"/>
  <c r="I83" i="1"/>
  <c r="I82" i="1" s="1"/>
  <c r="G83" i="1"/>
  <c r="G82" i="1" s="1"/>
  <c r="G75" i="1" l="1"/>
  <c r="G74" i="1" s="1"/>
  <c r="I75" i="1"/>
  <c r="I74" i="1" s="1"/>
  <c r="H75" i="1"/>
  <c r="H74" i="1" s="1"/>
  <c r="I45" i="1"/>
  <c r="H45" i="1"/>
  <c r="H58" i="1"/>
  <c r="H57" i="1" s="1"/>
  <c r="G58" i="1"/>
  <c r="G57" i="1" s="1"/>
  <c r="I58" i="1"/>
  <c r="I57" i="1" s="1"/>
  <c r="H38" i="1"/>
  <c r="H37" i="1" s="1"/>
  <c r="I38" i="1"/>
  <c r="I37" i="1" s="1"/>
  <c r="G38" i="1"/>
  <c r="G37" i="1" s="1"/>
  <c r="I36" i="1" l="1"/>
  <c r="I35" i="1" s="1"/>
  <c r="H36" i="1"/>
  <c r="H35" i="1" s="1"/>
  <c r="G20" i="1"/>
  <c r="H25" i="1" l="1"/>
  <c r="I25" i="1"/>
  <c r="G25" i="1"/>
  <c r="H27" i="1"/>
  <c r="I27" i="1"/>
  <c r="G27" i="1"/>
  <c r="G55" i="1"/>
  <c r="G54" i="1" s="1"/>
  <c r="G46" i="1" s="1"/>
  <c r="G36" i="1"/>
  <c r="G35" i="1" s="1"/>
  <c r="I24" i="1" l="1"/>
  <c r="G24" i="1"/>
  <c r="H24" i="1"/>
  <c r="G45" i="1"/>
  <c r="I29" i="1"/>
  <c r="H29" i="1"/>
  <c r="G29" i="1"/>
  <c r="H20" i="1" l="1"/>
  <c r="I20" i="1"/>
  <c r="I22" i="1" l="1"/>
  <c r="I19" i="1" s="1"/>
  <c r="H22" i="1"/>
  <c r="H19" i="1" s="1"/>
  <c r="G22" i="1"/>
  <c r="G19" i="1" s="1"/>
  <c r="H18" i="1" l="1"/>
  <c r="I18" i="1"/>
  <c r="G18" i="1"/>
  <c r="G12" i="1" l="1"/>
  <c r="G85" i="1" s="1"/>
  <c r="I12" i="1"/>
  <c r="I85" i="1" s="1"/>
  <c r="H12" i="1"/>
  <c r="H85" i="1" s="1"/>
</calcChain>
</file>

<file path=xl/sharedStrings.xml><?xml version="1.0" encoding="utf-8"?>
<sst xmlns="http://schemas.openxmlformats.org/spreadsheetml/2006/main" count="225" uniqueCount="124">
  <si>
    <t>Наименование</t>
  </si>
  <si>
    <t>Раздел</t>
  </si>
  <si>
    <t>Подраздел</t>
  </si>
  <si>
    <t>Целевая статья</t>
  </si>
  <si>
    <t>Вид расхода</t>
  </si>
  <si>
    <t>01</t>
  </si>
  <si>
    <t>08</t>
  </si>
  <si>
    <t>01 0 00 00000</t>
  </si>
  <si>
    <t>11</t>
  </si>
  <si>
    <t>Субсидии бюджетным учреждениям</t>
  </si>
  <si>
    <t>05</t>
  </si>
  <si>
    <t>04</t>
  </si>
  <si>
    <t>610</t>
  </si>
  <si>
    <t xml:space="preserve"> 04 0 00 00000</t>
  </si>
  <si>
    <t>09</t>
  </si>
  <si>
    <t>Расходы, связанные с ремонтом, содержанием дорог и организацией дорожного движения, осуществляемые за счет средств дорожного фонда района</t>
  </si>
  <si>
    <t>Расходы, связанные с мероприятиями по развитию спорта м.о.г.Киреевск</t>
  </si>
  <si>
    <t>Иные закупки товаров, работ и услуг для обеспечения государственных (муниципальных) нужд</t>
  </si>
  <si>
    <t>240</t>
  </si>
  <si>
    <t>02</t>
  </si>
  <si>
    <t>09 0 00 00000</t>
  </si>
  <si>
    <t>ИТОГО</t>
  </si>
  <si>
    <t>Расходы, направленные на повышение безопасности дорожного движения на автомобильных дорогах общего пользования местного значения</t>
  </si>
  <si>
    <t>03</t>
  </si>
  <si>
    <t>11 0 00 00000</t>
  </si>
  <si>
    <t>12 0 00 00000</t>
  </si>
  <si>
    <t xml:space="preserve">03 </t>
  </si>
  <si>
    <t>Расходы на обеспечение деятельности (оказание услуг) государственных (муниципальных) организаций (МБУ"Киреевский ФОК")</t>
  </si>
  <si>
    <t>10</t>
  </si>
  <si>
    <t>2024г.</t>
  </si>
  <si>
    <t>01 4 00 00000</t>
  </si>
  <si>
    <t>01 4 01 00000</t>
  </si>
  <si>
    <t>01 4 01 00590</t>
  </si>
  <si>
    <t>Комплексы процессных мероприятий</t>
  </si>
  <si>
    <t>Комплекс процессных мероприятий "Сохранение и развитие традиционной народной культуры, промыслов и ремесел"</t>
  </si>
  <si>
    <t>01 4 01 80890</t>
  </si>
  <si>
    <t>На частичную компенсацию дополнительных расходов на повышение оплаты труда работников муниципальных учреждений культуры (для МБУК "Кир. ГДК")</t>
  </si>
  <si>
    <t>01 4 02 00000</t>
  </si>
  <si>
    <t>Комплекс процессных мероприятий " Развитие парка культуры и отдыха г.Киреевска"</t>
  </si>
  <si>
    <t>01 4 02 00590</t>
  </si>
  <si>
    <t xml:space="preserve">Расходы на обеспечение деятельности Киреевского городского парка культуры и отдыха </t>
  </si>
  <si>
    <t>На частичную компенсацию дополнительных расходов на повышение оплаты труда работников муниципальных учреждений культуры(для МБУК "Кир. ГПКО")</t>
  </si>
  <si>
    <t>01 4 02 80890</t>
  </si>
  <si>
    <t>01 4 03 00000</t>
  </si>
  <si>
    <t>Комплекс процессных мероприятий "Развитие физической культуры и спорта м.о.г. Киреевск"</t>
  </si>
  <si>
    <t>01 4 03 00590</t>
  </si>
  <si>
    <t>01 4 03 20110</t>
  </si>
  <si>
    <t>Расходы на обеспечение деятельности (оказание услуг) государственных (муниципальных) организаций (МБУК"Киреевский ГДК")</t>
  </si>
  <si>
    <t>04 4 00 00000</t>
  </si>
  <si>
    <t>04 4 01 00000</t>
  </si>
  <si>
    <t>04 4 01 20091</t>
  </si>
  <si>
    <t>Комплексы процессных мероприятий "Безопасность дорожного движения"</t>
  </si>
  <si>
    <t>09 4 00 00000</t>
  </si>
  <si>
    <t>09 4 02 00000</t>
  </si>
  <si>
    <t>09 4 02 20090</t>
  </si>
  <si>
    <t>12 4 01 00000</t>
  </si>
  <si>
    <t>12 4 01 20440</t>
  </si>
  <si>
    <t>12 4 02 00000</t>
  </si>
  <si>
    <t>12 4 02 20440</t>
  </si>
  <si>
    <t>12 4 03 00000</t>
  </si>
  <si>
    <t>12 4 03 20440</t>
  </si>
  <si>
    <t xml:space="preserve">Комплексы процессных мероприятий </t>
  </si>
  <si>
    <t>Комплекс процессных мероприятий  "Поддержание в готовности к использованию по предназначению источников наружного пожарного водоснабжения (ремонт, замена, установка вышедших из строя пожарных гидрантов)"</t>
  </si>
  <si>
    <t>Расходы, связанные с подготовкой населения и организаций к действиям в чрезвычайной ситуации в мирное время</t>
  </si>
  <si>
    <t>Комплекс процессных мероприятий "Организация мероприятий по проведению противопожарной пропаганды с населением путем раздачи памяток по противопожарной тематике"</t>
  </si>
  <si>
    <t>Комплекс процессных мероприятий " Поэтапная реконструкция сетей коммунальной инфраструктуры, имеющих большой процент износа"</t>
  </si>
  <si>
    <t>11 4 00 00000</t>
  </si>
  <si>
    <t>11 4 01 00000</t>
  </si>
  <si>
    <t>Комплекс процессных мероприятий "Устройство защитной минерализованной полосы (опашка) на территории муниципального образования город Киреевск Киреевского района"</t>
  </si>
  <si>
    <t xml:space="preserve">Приложение 5 </t>
  </si>
  <si>
    <t>Муниципальная программа "Обеспечение первичных мер пожарной безопасности на территории муниципального образования город Киреевск Киреевского района"</t>
  </si>
  <si>
    <t>Муниципальная программа "Комплексное развитие систем коммунальной инфраструктуры муниципального образования город Киреевск Киреевского района"</t>
  </si>
  <si>
    <t>Муниципальная программа «Развитие культуры и спорта муниципального образования город Киреевск Киреевского района"</t>
  </si>
  <si>
    <t>Субсидии бюджетному учреждению</t>
  </si>
  <si>
    <t>Муниципальная программа "Повышение безопасности дорожного движения  муниципального образования город Киреевск Киреевского района на 2022-2027 годы"</t>
  </si>
  <si>
    <t>Муниципальная программа «Модернизация и развитие автомобильных дорог и дорожного хозяйства муниципального образования город Киреевск Киреевкого района на 2022-2027 годы"</t>
  </si>
  <si>
    <t>2025г.</t>
  </si>
  <si>
    <t>09 4 01 00000</t>
  </si>
  <si>
    <t>09 4 01 20090</t>
  </si>
  <si>
    <t>(руб.)</t>
  </si>
  <si>
    <t>Иные  межбюджетные трансферты</t>
  </si>
  <si>
    <t>01 2 00 00000</t>
  </si>
  <si>
    <t>540</t>
  </si>
  <si>
    <t>Перечень и объем бюджетных  ассигнований бюджета муниципального образования город Киреевск Киреевского района на финансовое обеспечение реализации муниципальных программ по целевым статьям,  группам и подгруппам видов расходов, разделам, подразделам классификации расходов бюджета муниципального образования город Киреевск Киреевского района на 2024 год и на плановый период 2025 и 2026 годов</t>
  </si>
  <si>
    <t>2026г.</t>
  </si>
  <si>
    <t xml:space="preserve">Муниципальные проекты
</t>
  </si>
  <si>
    <t>01 2 01 00000</t>
  </si>
  <si>
    <t>01 2 01 L4670</t>
  </si>
  <si>
    <t>Муниципальный проект "Поддержка муниципальных учреждений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</si>
  <si>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</si>
  <si>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11 4 01 S0390</t>
  </si>
  <si>
    <t>Бюджетные инвестиции</t>
  </si>
  <si>
    <t>Мероприятия, направленные на выполнение работ на объектах коммунальной инфраструктуры</t>
  </si>
  <si>
    <t>11 4 01 80320</t>
  </si>
  <si>
    <t xml:space="preserve">к решению Собрания депутатов муниципального образования город Киреевск Киреевского района                                                                         </t>
  </si>
  <si>
    <t>Комплекс процессных мероприятий "Содержание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2022-2027 годы"</t>
  </si>
  <si>
    <t>Комплекс процессных мероприятий "Капитальный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2022-2027 годы"</t>
  </si>
  <si>
    <t>11 4 01 80400</t>
  </si>
  <si>
    <t>Мероприятия, направленные на разработку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</si>
  <si>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Мероприятия, направленные на строительство (реконструкцию), модернизацию, капитальный ремонт и ремонт объектов водоснабжения Тульской области</t>
  </si>
  <si>
    <t>11 4 01 20360</t>
  </si>
  <si>
    <t>Расходы, связанные с мероприятиями в области коммунального хозяйства</t>
  </si>
  <si>
    <t xml:space="preserve">№ 4-1 от 21.12.2023                             </t>
  </si>
  <si>
    <t xml:space="preserve">Приложение 4 </t>
  </si>
  <si>
    <t>Комплекс процессных мероприятий «Мероприятия по благоустройству общественных территорий»</t>
  </si>
  <si>
    <t>Расходы, связанные с благоустройством дворовых и общественных территорий</t>
  </si>
  <si>
    <t>06 0 00 00000</t>
  </si>
  <si>
    <t>06 4 00 00000</t>
  </si>
  <si>
    <t>06 4 02 00000</t>
  </si>
  <si>
    <t>06 4 02 20132</t>
  </si>
  <si>
    <t>Муниципальная программа "Формирование современной городской среды в муниципальном образовании город Киреевск Киреевского района"</t>
  </si>
  <si>
    <r>
      <t>09 4 01 8001</t>
    </r>
    <r>
      <rPr>
        <b/>
        <sz val="10"/>
        <color theme="1"/>
        <rFont val="PT Astra Serif"/>
        <family val="1"/>
        <charset val="204"/>
      </rPr>
      <t>I</t>
    </r>
  </si>
  <si>
    <t>Расходы, направленные на устранение дефектов и повреждений асфальтобетонного покрытия автомобильных дорог местного значения (ямочный ремонт), источником финансового обеспечения которых являются бюджетные ассигнования резервного фонда Правительства Тульской области</t>
  </si>
  <si>
    <t>11 4 01 S0340</t>
  </si>
  <si>
    <t>Мероприятия, направленные на строительство и капитальный ремонт объектов коммунальной инфраструктуры</t>
  </si>
  <si>
    <t>11 4 01 8032I</t>
  </si>
  <si>
    <t>Иные межбюджетные трансферты бюджетам муниципальных районов (городских округов) Тульской области из бюджета Тульской области на выполнение работ на объектах коммунальной инфраструктуры, источником финансового обеспечения которых являются бюджетные ассигнования резервного фонда Правительства Тульской области</t>
  </si>
  <si>
    <t>Заместитель начальника финансового управления администрации муниципального образования Киреевский район</t>
  </si>
  <si>
    <t>Т.В. Архипенкова</t>
  </si>
  <si>
    <t>12 4 00 00000</t>
  </si>
  <si>
    <t>Финансовое обеспечение дорожной деятельности в отношении автомобильных дорог общего пользования местного значения</t>
  </si>
  <si>
    <t>09 4 01 82440</t>
  </si>
  <si>
    <t xml:space="preserve">№                    от                                     </t>
  </si>
  <si>
    <t>850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</si>
</sst>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color theme="1"/>
      <name val="Times New Roman"/>
      <family val="1"/>
      <charset val="204"/>
    </font>
    <font>
      <sz val="10"/>
      <name val="Arial Cyr"/>
      <family val="2"/>
      <charset val="204"/>
    </font>
    <font>
      <b/>
      <sz val="12"/>
      <color theme="1"/>
      <name val="Calibri"/>
      <family val="2"/>
      <charset val="204"/>
      <scheme val="minor"/>
    </font>
    <font>
      <sz val="11"/>
      <color theme="1"/>
      <name val="PT Astra Serif"/>
      <family val="1"/>
      <charset val="204"/>
    </font>
    <font>
      <sz val="10"/>
      <color theme="1"/>
      <name val="PT Astra Serif"/>
      <family val="1"/>
      <charset val="204"/>
    </font>
    <font>
      <b/>
      <sz val="12"/>
      <color theme="1"/>
      <name val="PT Astra Serif"/>
      <family val="1"/>
      <charset val="204"/>
    </font>
    <font>
      <sz val="12"/>
      <color theme="1"/>
      <name val="PT Astra Serif"/>
      <family val="1"/>
      <charset val="204"/>
    </font>
    <font>
      <sz val="10"/>
      <name val="PT Astra Serif"/>
      <family val="1"/>
      <charset val="204"/>
    </font>
    <font>
      <b/>
      <sz val="10"/>
      <color theme="1"/>
      <name val="PT Astra Serif"/>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2" fillId="0" borderId="0"/>
  </cellStyleXfs>
  <cellXfs count="51">
    <xf numFmtId="0" fontId="0" fillId="0" borderId="0" xfId="0"/>
    <xf numFmtId="164" fontId="0" fillId="0" borderId="0" xfId="0" applyNumberFormat="1"/>
    <xf numFmtId="0" fontId="3" fillId="0" borderId="0" xfId="0" applyFont="1" applyAlignment="1">
      <alignment wrapText="1"/>
    </xf>
    <xf numFmtId="0" fontId="1" fillId="0" borderId="0" xfId="0" applyFont="1" applyAlignment="1">
      <alignment wrapText="1"/>
    </xf>
    <xf numFmtId="0" fontId="4" fillId="0" borderId="0" xfId="0" applyFont="1"/>
    <xf numFmtId="164" fontId="4" fillId="0" borderId="0" xfId="0" applyNumberFormat="1" applyFont="1"/>
    <xf numFmtId="0" fontId="5" fillId="0" borderId="0" xfId="0" applyFont="1" applyAlignment="1">
      <alignment wrapText="1"/>
    </xf>
    <xf numFmtId="0" fontId="6" fillId="0" borderId="0" xfId="0" applyFont="1" applyAlignment="1">
      <alignment wrapText="1"/>
    </xf>
    <xf numFmtId="0" fontId="6" fillId="0" borderId="0" xfId="0" applyFont="1" applyAlignment="1">
      <alignment horizontal="center" wrapText="1"/>
    </xf>
    <xf numFmtId="0" fontId="5" fillId="0" borderId="2" xfId="0" applyFont="1" applyBorder="1" applyAlignment="1">
      <alignment vertical="top" wrapText="1"/>
    </xf>
    <xf numFmtId="49" fontId="5" fillId="0" borderId="1" xfId="0" applyNumberFormat="1" applyFont="1" applyBorder="1" applyAlignment="1">
      <alignment horizontal="center" wrapText="1"/>
    </xf>
    <xf numFmtId="0" fontId="5" fillId="0" borderId="7" xfId="0" applyFont="1" applyBorder="1" applyAlignment="1">
      <alignment horizontal="left" wrapText="1"/>
    </xf>
    <xf numFmtId="0" fontId="5" fillId="0" borderId="2" xfId="0" applyFont="1" applyBorder="1" applyAlignment="1">
      <alignment horizontal="left" wrapText="1"/>
    </xf>
    <xf numFmtId="0" fontId="5" fillId="0" borderId="1" xfId="0" applyFont="1" applyBorder="1" applyAlignment="1">
      <alignment horizontal="right" wrapText="1"/>
    </xf>
    <xf numFmtId="49" fontId="5" fillId="0" borderId="1" xfId="0" applyNumberFormat="1" applyFont="1" applyBorder="1" applyAlignment="1">
      <alignment horizontal="right" wrapText="1"/>
    </xf>
    <xf numFmtId="49" fontId="5" fillId="0" borderId="11" xfId="0" applyNumberFormat="1" applyFont="1" applyBorder="1" applyAlignment="1">
      <alignment horizontal="center" wrapText="1"/>
    </xf>
    <xf numFmtId="0" fontId="5" fillId="0" borderId="11" xfId="0" applyFont="1" applyBorder="1" applyAlignment="1">
      <alignment horizontal="right" wrapText="1"/>
    </xf>
    <xf numFmtId="49" fontId="5" fillId="0" borderId="11" xfId="0" applyNumberFormat="1" applyFont="1" applyBorder="1" applyAlignment="1">
      <alignment horizontal="right" wrapText="1"/>
    </xf>
    <xf numFmtId="49" fontId="8" fillId="0" borderId="0" xfId="1" applyNumberFormat="1" applyFont="1" applyFill="1" applyBorder="1" applyAlignment="1">
      <alignment wrapText="1"/>
    </xf>
    <xf numFmtId="0" fontId="4" fillId="0" borderId="0" xfId="0" applyFont="1" applyAlignment="1">
      <alignment wrapText="1"/>
    </xf>
    <xf numFmtId="49" fontId="8" fillId="0" borderId="0" xfId="1" applyNumberFormat="1" applyFont="1" applyFill="1" applyBorder="1" applyAlignment="1">
      <alignment horizontal="right" vertical="center" wrapText="1"/>
    </xf>
    <xf numFmtId="0" fontId="5" fillId="0" borderId="0" xfId="0" applyFont="1" applyAlignment="1">
      <alignment horizontal="right" wrapText="1"/>
    </xf>
    <xf numFmtId="0" fontId="4" fillId="0" borderId="13" xfId="0" applyFont="1" applyBorder="1"/>
    <xf numFmtId="0" fontId="4" fillId="0" borderId="0" xfId="0" applyFont="1" applyBorder="1"/>
    <xf numFmtId="164" fontId="4" fillId="0" borderId="0" xfId="0" applyNumberFormat="1" applyFont="1" applyBorder="1"/>
    <xf numFmtId="0" fontId="8" fillId="2" borderId="2" xfId="0" applyFont="1" applyFill="1" applyBorder="1" applyAlignment="1" applyProtection="1">
      <alignment horizontal="left" wrapText="1"/>
      <protection locked="0"/>
    </xf>
    <xf numFmtId="4" fontId="5" fillId="0" borderId="1" xfId="0" applyNumberFormat="1" applyFont="1" applyBorder="1" applyAlignment="1">
      <alignment horizontal="center" wrapText="1"/>
    </xf>
    <xf numFmtId="4" fontId="5" fillId="0" borderId="3" xfId="0" applyNumberFormat="1" applyFont="1" applyBorder="1" applyAlignment="1">
      <alignment horizontal="center" wrapText="1"/>
    </xf>
    <xf numFmtId="4" fontId="5" fillId="0" borderId="1" xfId="0" applyNumberFormat="1" applyFont="1" applyBorder="1" applyAlignment="1">
      <alignment horizontal="right" wrapText="1"/>
    </xf>
    <xf numFmtId="4" fontId="5" fillId="0" borderId="3" xfId="0" applyNumberFormat="1" applyFont="1" applyBorder="1" applyAlignment="1">
      <alignment horizontal="right" wrapText="1"/>
    </xf>
    <xf numFmtId="4" fontId="5" fillId="0" borderId="11" xfId="0" applyNumberFormat="1" applyFont="1" applyBorder="1" applyAlignment="1">
      <alignment horizontal="right" wrapText="1"/>
    </xf>
    <xf numFmtId="4" fontId="5" fillId="0" borderId="12" xfId="0" applyNumberFormat="1" applyFont="1" applyBorder="1" applyAlignment="1">
      <alignment horizontal="right" wrapText="1"/>
    </xf>
    <xf numFmtId="0" fontId="5" fillId="0" borderId="2" xfId="0" applyFont="1" applyBorder="1" applyAlignment="1">
      <alignment wrapText="1"/>
    </xf>
    <xf numFmtId="0" fontId="5" fillId="0" borderId="7" xfId="0" applyFont="1" applyBorder="1" applyAlignment="1">
      <alignment wrapText="1"/>
    </xf>
    <xf numFmtId="0" fontId="5" fillId="0" borderId="0" xfId="0" applyFont="1" applyAlignment="1">
      <alignment vertical="top"/>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textRotation="90" wrapText="1"/>
    </xf>
    <xf numFmtId="164" fontId="7"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4" fillId="0" borderId="9" xfId="0" applyFont="1" applyBorder="1" applyAlignment="1">
      <alignment wrapText="1"/>
    </xf>
    <xf numFmtId="49" fontId="4" fillId="0" borderId="10" xfId="0" applyNumberFormat="1" applyFont="1" applyBorder="1" applyAlignment="1">
      <alignment horizontal="center" wrapText="1"/>
    </xf>
    <xf numFmtId="4" fontId="5" fillId="0" borderId="10" xfId="0" applyNumberFormat="1" applyFont="1" applyBorder="1" applyAlignment="1">
      <alignment horizontal="right" wrapText="1"/>
    </xf>
    <xf numFmtId="4" fontId="5" fillId="0" borderId="14" xfId="0" applyNumberFormat="1" applyFont="1" applyBorder="1" applyAlignment="1">
      <alignment horizontal="right" wrapText="1"/>
    </xf>
    <xf numFmtId="0" fontId="5" fillId="0" borderId="0" xfId="0" applyFont="1" applyAlignment="1">
      <alignment horizontal="right" wrapText="1"/>
    </xf>
    <xf numFmtId="0" fontId="5" fillId="0" borderId="0" xfId="0" applyFont="1" applyAlignment="1">
      <alignment horizontal="right" vertical="top" wrapText="1"/>
    </xf>
    <xf numFmtId="0" fontId="5" fillId="0" borderId="0" xfId="0" applyFont="1" applyAlignment="1">
      <alignment horizontal="left" vertical="top" wrapText="1"/>
    </xf>
    <xf numFmtId="49" fontId="8" fillId="0" borderId="0" xfId="1" applyNumberFormat="1" applyFont="1" applyFill="1" applyBorder="1" applyAlignment="1">
      <alignment horizontal="right" wrapText="1"/>
    </xf>
    <xf numFmtId="0" fontId="6" fillId="0" borderId="0" xfId="0" applyFont="1" applyAlignment="1">
      <alignment horizontal="center" wrapText="1"/>
    </xf>
    <xf numFmtId="0" fontId="7" fillId="0" borderId="8" xfId="0" applyFont="1" applyBorder="1" applyAlignment="1">
      <alignment horizontal="righ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6"/>
  <sheetViews>
    <sheetView tabSelected="1" zoomScaleNormal="100" workbookViewId="0">
      <selection activeCell="K9" sqref="K9"/>
    </sheetView>
  </sheetViews>
  <sheetFormatPr defaultRowHeight="15" x14ac:dyDescent="0.25"/>
  <cols>
    <col min="1" max="1" width="2.140625" customWidth="1"/>
    <col min="2" max="2" width="30.5703125" customWidth="1"/>
    <col min="3" max="3" width="14.28515625" customWidth="1"/>
    <col min="4" max="4" width="4.7109375" customWidth="1"/>
    <col min="5" max="5" width="3.5703125" customWidth="1"/>
    <col min="6" max="6" width="4" customWidth="1"/>
    <col min="7" max="7" width="15" customWidth="1"/>
    <col min="8" max="8" width="13.7109375" customWidth="1"/>
    <col min="9" max="9" width="14.42578125" style="1" customWidth="1"/>
    <col min="10" max="10" width="12.85546875" customWidth="1"/>
    <col min="11" max="11" width="13.28515625" customWidth="1"/>
  </cols>
  <sheetData>
    <row r="1" spans="2:11" x14ac:dyDescent="0.25">
      <c r="H1" s="45" t="s">
        <v>103</v>
      </c>
      <c r="I1" s="45"/>
    </row>
    <row r="2" spans="2:11" ht="30.75" customHeight="1" x14ac:dyDescent="0.25">
      <c r="G2" s="46" t="s">
        <v>94</v>
      </c>
      <c r="H2" s="46"/>
      <c r="I2" s="46"/>
    </row>
    <row r="3" spans="2:11" x14ac:dyDescent="0.25">
      <c r="H3" s="47" t="s">
        <v>122</v>
      </c>
      <c r="I3" s="47"/>
    </row>
    <row r="4" spans="2:11" ht="21" customHeight="1" x14ac:dyDescent="0.25">
      <c r="B4" s="4"/>
      <c r="C4" s="4"/>
      <c r="D4" s="4"/>
      <c r="E4" s="4"/>
      <c r="F4" s="4"/>
      <c r="G4" s="21"/>
      <c r="H4" s="45" t="s">
        <v>69</v>
      </c>
      <c r="I4" s="45"/>
      <c r="J4" s="4"/>
    </row>
    <row r="5" spans="2:11" ht="30" customHeight="1" x14ac:dyDescent="0.25">
      <c r="B5" s="4"/>
      <c r="C5" s="4"/>
      <c r="D5" s="4"/>
      <c r="E5" s="4"/>
      <c r="F5" s="4"/>
      <c r="G5" s="46" t="s">
        <v>94</v>
      </c>
      <c r="H5" s="46"/>
      <c r="I5" s="46"/>
      <c r="J5" s="4"/>
    </row>
    <row r="6" spans="2:11" ht="15.75" customHeight="1" x14ac:dyDescent="0.25">
      <c r="B6" s="19"/>
      <c r="C6" s="19"/>
      <c r="D6" s="19"/>
      <c r="E6" s="19"/>
      <c r="F6" s="19"/>
      <c r="G6" s="34"/>
      <c r="H6" s="46" t="s">
        <v>102</v>
      </c>
      <c r="I6" s="46"/>
      <c r="J6" s="6"/>
      <c r="K6" s="3"/>
    </row>
    <row r="7" spans="2:11" ht="15.75" customHeight="1" x14ac:dyDescent="0.25">
      <c r="B7" s="19"/>
      <c r="C7" s="19"/>
      <c r="D7" s="19"/>
      <c r="E7" s="19"/>
      <c r="F7" s="19"/>
      <c r="G7" s="34"/>
      <c r="H7" s="34"/>
      <c r="I7" s="34"/>
      <c r="J7" s="6"/>
      <c r="K7" s="3"/>
    </row>
    <row r="8" spans="2:11" ht="18.75" customHeight="1" x14ac:dyDescent="0.25">
      <c r="B8" s="19"/>
      <c r="C8" s="19"/>
      <c r="D8" s="19"/>
      <c r="E8" s="19"/>
      <c r="F8" s="19"/>
      <c r="G8" s="34"/>
      <c r="H8" s="34"/>
      <c r="I8" s="34"/>
      <c r="J8" s="6"/>
      <c r="K8" s="3"/>
    </row>
    <row r="9" spans="2:11" ht="83.25" customHeight="1" x14ac:dyDescent="0.25">
      <c r="B9" s="49" t="s">
        <v>83</v>
      </c>
      <c r="C9" s="49"/>
      <c r="D9" s="49"/>
      <c r="E9" s="49"/>
      <c r="F9" s="49"/>
      <c r="G9" s="49"/>
      <c r="H9" s="49"/>
      <c r="I9" s="49"/>
      <c r="J9" s="7"/>
      <c r="K9" s="2"/>
    </row>
    <row r="10" spans="2:11" ht="27.75" customHeight="1" thickBot="1" x14ac:dyDescent="0.3">
      <c r="B10" s="8"/>
      <c r="C10" s="8"/>
      <c r="D10" s="8"/>
      <c r="E10" s="8"/>
      <c r="F10" s="8"/>
      <c r="G10" s="8"/>
      <c r="H10" s="50" t="s">
        <v>79</v>
      </c>
      <c r="I10" s="50"/>
      <c r="J10" s="7"/>
      <c r="K10" s="2"/>
    </row>
    <row r="11" spans="2:11" ht="56.25" customHeight="1" x14ac:dyDescent="0.25">
      <c r="B11" s="35" t="s">
        <v>0</v>
      </c>
      <c r="C11" s="36" t="s">
        <v>3</v>
      </c>
      <c r="D11" s="36" t="s">
        <v>4</v>
      </c>
      <c r="E11" s="37" t="s">
        <v>1</v>
      </c>
      <c r="F11" s="37" t="s">
        <v>2</v>
      </c>
      <c r="G11" s="38" t="s">
        <v>29</v>
      </c>
      <c r="H11" s="39" t="s">
        <v>76</v>
      </c>
      <c r="I11" s="40" t="s">
        <v>84</v>
      </c>
      <c r="J11" s="4"/>
    </row>
    <row r="12" spans="2:11" ht="64.5" x14ac:dyDescent="0.25">
      <c r="B12" s="32" t="s">
        <v>72</v>
      </c>
      <c r="C12" s="10" t="s">
        <v>7</v>
      </c>
      <c r="D12" s="10"/>
      <c r="E12" s="10"/>
      <c r="F12" s="10"/>
      <c r="G12" s="26">
        <f>G13+G18</f>
        <v>41690023.350000001</v>
      </c>
      <c r="H12" s="26">
        <f t="shared" ref="H12:I12" si="0">H13+H18</f>
        <v>36337987</v>
      </c>
      <c r="I12" s="27">
        <f t="shared" si="0"/>
        <v>38221555</v>
      </c>
      <c r="J12" s="4"/>
    </row>
    <row r="13" spans="2:11" ht="23.25" customHeight="1" x14ac:dyDescent="0.25">
      <c r="B13" s="9" t="s">
        <v>85</v>
      </c>
      <c r="C13" s="10" t="s">
        <v>81</v>
      </c>
      <c r="D13" s="10"/>
      <c r="E13" s="10"/>
      <c r="F13" s="10"/>
      <c r="G13" s="26">
        <f>G14</f>
        <v>782108.82000000007</v>
      </c>
      <c r="H13" s="26">
        <f t="shared" ref="H13:I13" si="1">H14</f>
        <v>0</v>
      </c>
      <c r="I13" s="27">
        <f t="shared" si="1"/>
        <v>0</v>
      </c>
      <c r="J13" s="4"/>
    </row>
    <row r="14" spans="2:11" ht="39" x14ac:dyDescent="0.25">
      <c r="B14" s="12" t="s">
        <v>88</v>
      </c>
      <c r="C14" s="10" t="s">
        <v>86</v>
      </c>
      <c r="D14" s="10"/>
      <c r="E14" s="10"/>
      <c r="F14" s="10"/>
      <c r="G14" s="26">
        <f>G15</f>
        <v>782108.82000000007</v>
      </c>
      <c r="H14" s="26">
        <f t="shared" ref="H14:I14" si="2">H15</f>
        <v>0</v>
      </c>
      <c r="I14" s="27">
        <f t="shared" si="2"/>
        <v>0</v>
      </c>
      <c r="J14" s="4"/>
    </row>
    <row r="15" spans="2:11" ht="66.75" customHeight="1" x14ac:dyDescent="0.25">
      <c r="B15" s="12" t="s">
        <v>89</v>
      </c>
      <c r="C15" s="10" t="s">
        <v>87</v>
      </c>
      <c r="D15" s="10"/>
      <c r="E15" s="10"/>
      <c r="F15" s="10"/>
      <c r="G15" s="26">
        <f>G17+G16</f>
        <v>782108.82000000007</v>
      </c>
      <c r="H15" s="26">
        <f t="shared" ref="H15:I15" si="3">H17+H16</f>
        <v>0</v>
      </c>
      <c r="I15" s="27">
        <f t="shared" si="3"/>
        <v>0</v>
      </c>
      <c r="J15" s="4"/>
    </row>
    <row r="16" spans="2:11" ht="20.25" customHeight="1" x14ac:dyDescent="0.25">
      <c r="B16" s="12" t="s">
        <v>80</v>
      </c>
      <c r="C16" s="10" t="s">
        <v>87</v>
      </c>
      <c r="D16" s="10" t="s">
        <v>82</v>
      </c>
      <c r="E16" s="10" t="s">
        <v>6</v>
      </c>
      <c r="F16" s="10" t="s">
        <v>5</v>
      </c>
      <c r="G16" s="26">
        <v>41054.410000000003</v>
      </c>
      <c r="H16" s="26">
        <v>0</v>
      </c>
      <c r="I16" s="27">
        <v>0</v>
      </c>
      <c r="J16" s="4"/>
    </row>
    <row r="17" spans="2:10" ht="26.25" x14ac:dyDescent="0.25">
      <c r="B17" s="12" t="s">
        <v>73</v>
      </c>
      <c r="C17" s="10" t="s">
        <v>87</v>
      </c>
      <c r="D17" s="10" t="s">
        <v>12</v>
      </c>
      <c r="E17" s="10" t="s">
        <v>6</v>
      </c>
      <c r="F17" s="10" t="s">
        <v>5</v>
      </c>
      <c r="G17" s="26">
        <v>741054.41</v>
      </c>
      <c r="H17" s="26">
        <v>0</v>
      </c>
      <c r="I17" s="27">
        <v>0</v>
      </c>
      <c r="J17" s="4"/>
    </row>
    <row r="18" spans="2:10" ht="28.5" customHeight="1" x14ac:dyDescent="0.25">
      <c r="B18" s="32" t="s">
        <v>33</v>
      </c>
      <c r="C18" s="10" t="s">
        <v>30</v>
      </c>
      <c r="D18" s="10"/>
      <c r="E18" s="10"/>
      <c r="F18" s="10"/>
      <c r="G18" s="26">
        <f>G19+G24+G29</f>
        <v>40907914.530000001</v>
      </c>
      <c r="H18" s="26">
        <f>H19+H24+H29</f>
        <v>36337987</v>
      </c>
      <c r="I18" s="27">
        <f>I19+I24+I29</f>
        <v>38221555</v>
      </c>
      <c r="J18" s="4"/>
    </row>
    <row r="19" spans="2:10" ht="53.25" customHeight="1" x14ac:dyDescent="0.25">
      <c r="B19" s="32" t="s">
        <v>34</v>
      </c>
      <c r="C19" s="10" t="s">
        <v>31</v>
      </c>
      <c r="D19" s="10"/>
      <c r="E19" s="10"/>
      <c r="F19" s="10"/>
      <c r="G19" s="26">
        <f>G20+G22</f>
        <v>15772588.4</v>
      </c>
      <c r="H19" s="26">
        <f t="shared" ref="H19:I19" si="4">H20+H22</f>
        <v>12353253.549999999</v>
      </c>
      <c r="I19" s="27">
        <f t="shared" si="4"/>
        <v>13300166.829999998</v>
      </c>
      <c r="J19" s="4"/>
    </row>
    <row r="20" spans="2:10" ht="68.25" customHeight="1" x14ac:dyDescent="0.25">
      <c r="B20" s="32" t="s">
        <v>47</v>
      </c>
      <c r="C20" s="10" t="s">
        <v>32</v>
      </c>
      <c r="D20" s="10"/>
      <c r="E20" s="10"/>
      <c r="F20" s="10"/>
      <c r="G20" s="26">
        <f>G21</f>
        <v>15220946.66</v>
      </c>
      <c r="H20" s="26">
        <f t="shared" ref="H20:I20" si="5">H21</f>
        <v>11768194.85</v>
      </c>
      <c r="I20" s="27">
        <f t="shared" si="5"/>
        <v>12680184.039999999</v>
      </c>
      <c r="J20" s="4"/>
    </row>
    <row r="21" spans="2:10" ht="21" customHeight="1" x14ac:dyDescent="0.25">
      <c r="B21" s="32" t="s">
        <v>9</v>
      </c>
      <c r="C21" s="10" t="s">
        <v>32</v>
      </c>
      <c r="D21" s="10" t="s">
        <v>12</v>
      </c>
      <c r="E21" s="10" t="s">
        <v>6</v>
      </c>
      <c r="F21" s="10" t="s">
        <v>5</v>
      </c>
      <c r="G21" s="26">
        <f>15096946.66+124000</f>
        <v>15220946.66</v>
      </c>
      <c r="H21" s="26">
        <v>11768194.85</v>
      </c>
      <c r="I21" s="27">
        <v>12680184.039999999</v>
      </c>
      <c r="J21" s="4"/>
    </row>
    <row r="22" spans="2:10" ht="79.5" customHeight="1" x14ac:dyDescent="0.25">
      <c r="B22" s="32" t="s">
        <v>36</v>
      </c>
      <c r="C22" s="10" t="s">
        <v>35</v>
      </c>
      <c r="D22" s="10"/>
      <c r="E22" s="10"/>
      <c r="F22" s="10"/>
      <c r="G22" s="26">
        <f>G23</f>
        <v>551641.74</v>
      </c>
      <c r="H22" s="26">
        <f t="shared" ref="H22:I22" si="6">H23</f>
        <v>585058.69999999995</v>
      </c>
      <c r="I22" s="27">
        <f t="shared" si="6"/>
        <v>619982.79</v>
      </c>
      <c r="J22" s="4"/>
    </row>
    <row r="23" spans="2:10" ht="21" customHeight="1" x14ac:dyDescent="0.25">
      <c r="B23" s="32" t="s">
        <v>9</v>
      </c>
      <c r="C23" s="10" t="s">
        <v>35</v>
      </c>
      <c r="D23" s="10" t="s">
        <v>12</v>
      </c>
      <c r="E23" s="10" t="s">
        <v>6</v>
      </c>
      <c r="F23" s="10" t="s">
        <v>5</v>
      </c>
      <c r="G23" s="26">
        <v>551641.74</v>
      </c>
      <c r="H23" s="26">
        <v>585058.69999999995</v>
      </c>
      <c r="I23" s="27">
        <v>619982.79</v>
      </c>
      <c r="J23" s="4"/>
    </row>
    <row r="24" spans="2:10" ht="40.5" customHeight="1" x14ac:dyDescent="0.25">
      <c r="B24" s="32" t="s">
        <v>38</v>
      </c>
      <c r="C24" s="10" t="s">
        <v>37</v>
      </c>
      <c r="D24" s="10"/>
      <c r="E24" s="10"/>
      <c r="F24" s="10"/>
      <c r="G24" s="26">
        <f>G25+G27</f>
        <v>9148178.3900000006</v>
      </c>
      <c r="H24" s="26">
        <f t="shared" ref="H24:I24" si="7">H25+H27</f>
        <v>9919621.4499999993</v>
      </c>
      <c r="I24" s="27">
        <f t="shared" si="7"/>
        <v>10154438.170000002</v>
      </c>
      <c r="J24" s="4"/>
    </row>
    <row r="25" spans="2:10" ht="52.5" customHeight="1" x14ac:dyDescent="0.25">
      <c r="B25" s="32" t="s">
        <v>40</v>
      </c>
      <c r="C25" s="10" t="s">
        <v>39</v>
      </c>
      <c r="D25" s="10"/>
      <c r="E25" s="10"/>
      <c r="F25" s="10"/>
      <c r="G25" s="26">
        <f>G26</f>
        <v>8821042.0099999998</v>
      </c>
      <c r="H25" s="26">
        <f t="shared" ref="H25:I25" si="8">H26</f>
        <v>9572668.0299999993</v>
      </c>
      <c r="I25" s="27">
        <f t="shared" si="8"/>
        <v>9786773.9600000009</v>
      </c>
      <c r="J25" s="4"/>
    </row>
    <row r="26" spans="2:10" ht="21" customHeight="1" x14ac:dyDescent="0.25">
      <c r="B26" s="32" t="s">
        <v>9</v>
      </c>
      <c r="C26" s="10" t="s">
        <v>39</v>
      </c>
      <c r="D26" s="10" t="s">
        <v>12</v>
      </c>
      <c r="E26" s="10" t="s">
        <v>6</v>
      </c>
      <c r="F26" s="10" t="s">
        <v>5</v>
      </c>
      <c r="G26" s="26">
        <v>8821042.0099999998</v>
      </c>
      <c r="H26" s="26">
        <v>9572668.0299999993</v>
      </c>
      <c r="I26" s="27">
        <v>9786773.9600000009</v>
      </c>
      <c r="J26" s="4"/>
    </row>
    <row r="27" spans="2:10" ht="81" customHeight="1" x14ac:dyDescent="0.25">
      <c r="B27" s="32" t="s">
        <v>41</v>
      </c>
      <c r="C27" s="10" t="s">
        <v>42</v>
      </c>
      <c r="D27" s="10"/>
      <c r="E27" s="10"/>
      <c r="F27" s="10"/>
      <c r="G27" s="26">
        <f>G28</f>
        <v>327136.38</v>
      </c>
      <c r="H27" s="26">
        <f t="shared" ref="H27:I27" si="9">H28</f>
        <v>346953.42</v>
      </c>
      <c r="I27" s="27">
        <f t="shared" si="9"/>
        <v>367664.21</v>
      </c>
      <c r="J27" s="4"/>
    </row>
    <row r="28" spans="2:10" ht="19.5" customHeight="1" x14ac:dyDescent="0.25">
      <c r="B28" s="32" t="s">
        <v>9</v>
      </c>
      <c r="C28" s="10" t="s">
        <v>42</v>
      </c>
      <c r="D28" s="10" t="s">
        <v>12</v>
      </c>
      <c r="E28" s="10" t="s">
        <v>6</v>
      </c>
      <c r="F28" s="10" t="s">
        <v>5</v>
      </c>
      <c r="G28" s="26">
        <v>327136.38</v>
      </c>
      <c r="H28" s="26">
        <v>346953.42</v>
      </c>
      <c r="I28" s="27">
        <v>367664.21</v>
      </c>
      <c r="J28" s="4"/>
    </row>
    <row r="29" spans="2:10" ht="41.25" customHeight="1" x14ac:dyDescent="0.25">
      <c r="B29" s="32" t="s">
        <v>44</v>
      </c>
      <c r="C29" s="10" t="s">
        <v>43</v>
      </c>
      <c r="D29" s="10"/>
      <c r="E29" s="10"/>
      <c r="F29" s="10"/>
      <c r="G29" s="26">
        <f>G30+G32</f>
        <v>15987147.74</v>
      </c>
      <c r="H29" s="26">
        <f t="shared" ref="H29:I29" si="10">H30+H32</f>
        <v>14065112</v>
      </c>
      <c r="I29" s="27">
        <f t="shared" si="10"/>
        <v>14766950</v>
      </c>
      <c r="J29" s="4"/>
    </row>
    <row r="30" spans="2:10" ht="65.25" customHeight="1" x14ac:dyDescent="0.25">
      <c r="B30" s="32" t="s">
        <v>27</v>
      </c>
      <c r="C30" s="10" t="s">
        <v>45</v>
      </c>
      <c r="D30" s="10"/>
      <c r="E30" s="10"/>
      <c r="F30" s="10"/>
      <c r="G30" s="26">
        <f>G31</f>
        <v>15937147.74</v>
      </c>
      <c r="H30" s="26">
        <f t="shared" ref="H30:I30" si="11">H31</f>
        <v>14015112</v>
      </c>
      <c r="I30" s="27">
        <f t="shared" si="11"/>
        <v>14716950</v>
      </c>
      <c r="J30" s="4"/>
    </row>
    <row r="31" spans="2:10" ht="19.5" customHeight="1" x14ac:dyDescent="0.25">
      <c r="B31" s="32" t="s">
        <v>9</v>
      </c>
      <c r="C31" s="10" t="s">
        <v>45</v>
      </c>
      <c r="D31" s="10" t="s">
        <v>12</v>
      </c>
      <c r="E31" s="10" t="s">
        <v>8</v>
      </c>
      <c r="F31" s="10" t="s">
        <v>5</v>
      </c>
      <c r="G31" s="26">
        <v>15937147.74</v>
      </c>
      <c r="H31" s="26">
        <v>14015112</v>
      </c>
      <c r="I31" s="27">
        <v>14716950</v>
      </c>
      <c r="J31" s="4"/>
    </row>
    <row r="32" spans="2:10" ht="42" customHeight="1" x14ac:dyDescent="0.25">
      <c r="B32" s="11" t="s">
        <v>16</v>
      </c>
      <c r="C32" s="10" t="s">
        <v>46</v>
      </c>
      <c r="D32" s="10"/>
      <c r="E32" s="10"/>
      <c r="F32" s="10"/>
      <c r="G32" s="26">
        <f>G33+G34</f>
        <v>50000</v>
      </c>
      <c r="H32" s="26">
        <f t="shared" ref="H32:I32" si="12">H33+H34</f>
        <v>50000</v>
      </c>
      <c r="I32" s="27">
        <f t="shared" si="12"/>
        <v>50000</v>
      </c>
      <c r="J32" s="4"/>
    </row>
    <row r="33" spans="2:10" ht="43.5" customHeight="1" x14ac:dyDescent="0.25">
      <c r="B33" s="12" t="s">
        <v>17</v>
      </c>
      <c r="C33" s="10" t="s">
        <v>46</v>
      </c>
      <c r="D33" s="10" t="s">
        <v>18</v>
      </c>
      <c r="E33" s="10" t="s">
        <v>8</v>
      </c>
      <c r="F33" s="10" t="s">
        <v>5</v>
      </c>
      <c r="G33" s="26">
        <v>18000</v>
      </c>
      <c r="H33" s="26">
        <v>50000</v>
      </c>
      <c r="I33" s="27">
        <v>50000</v>
      </c>
      <c r="J33" s="4"/>
    </row>
    <row r="34" spans="2:10" ht="43.5" customHeight="1" x14ac:dyDescent="0.25">
      <c r="B34" s="12"/>
      <c r="C34" s="10" t="s">
        <v>46</v>
      </c>
      <c r="D34" s="10" t="s">
        <v>123</v>
      </c>
      <c r="E34" s="10" t="s">
        <v>8</v>
      </c>
      <c r="F34" s="10" t="s">
        <v>5</v>
      </c>
      <c r="G34" s="26">
        <v>32000</v>
      </c>
      <c r="H34" s="26">
        <v>0</v>
      </c>
      <c r="I34" s="27">
        <v>0</v>
      </c>
      <c r="J34" s="4"/>
    </row>
    <row r="35" spans="2:10" ht="78.75" customHeight="1" x14ac:dyDescent="0.25">
      <c r="B35" s="32" t="s">
        <v>74</v>
      </c>
      <c r="C35" s="10" t="s">
        <v>13</v>
      </c>
      <c r="D35" s="13"/>
      <c r="E35" s="14"/>
      <c r="F35" s="14"/>
      <c r="G35" s="28">
        <f>G36</f>
        <v>12250000</v>
      </c>
      <c r="H35" s="28">
        <f t="shared" ref="H35:I37" si="13">H36</f>
        <v>4500000</v>
      </c>
      <c r="I35" s="29">
        <f t="shared" si="13"/>
        <v>4500000</v>
      </c>
      <c r="J35" s="4"/>
    </row>
    <row r="36" spans="2:10" ht="30" customHeight="1" x14ac:dyDescent="0.25">
      <c r="B36" s="33" t="s">
        <v>33</v>
      </c>
      <c r="C36" s="10" t="s">
        <v>48</v>
      </c>
      <c r="D36" s="13"/>
      <c r="E36" s="14"/>
      <c r="F36" s="14"/>
      <c r="G36" s="28">
        <f>G37</f>
        <v>12250000</v>
      </c>
      <c r="H36" s="28">
        <f t="shared" si="13"/>
        <v>4500000</v>
      </c>
      <c r="I36" s="29">
        <f t="shared" si="13"/>
        <v>4500000</v>
      </c>
      <c r="J36" s="4"/>
    </row>
    <row r="37" spans="2:10" ht="36.75" customHeight="1" x14ac:dyDescent="0.25">
      <c r="B37" s="11" t="s">
        <v>51</v>
      </c>
      <c r="C37" s="10" t="s">
        <v>49</v>
      </c>
      <c r="D37" s="13"/>
      <c r="E37" s="14"/>
      <c r="F37" s="14"/>
      <c r="G37" s="28">
        <f>G38</f>
        <v>12250000</v>
      </c>
      <c r="H37" s="28">
        <f t="shared" si="13"/>
        <v>4500000</v>
      </c>
      <c r="I37" s="29">
        <f t="shared" si="13"/>
        <v>4500000</v>
      </c>
      <c r="J37" s="4"/>
    </row>
    <row r="38" spans="2:10" ht="66" customHeight="1" x14ac:dyDescent="0.25">
      <c r="B38" s="11" t="s">
        <v>22</v>
      </c>
      <c r="C38" s="10" t="s">
        <v>50</v>
      </c>
      <c r="D38" s="13"/>
      <c r="E38" s="14"/>
      <c r="F38" s="14"/>
      <c r="G38" s="28">
        <f>G39</f>
        <v>12250000</v>
      </c>
      <c r="H38" s="28">
        <f t="shared" ref="H38:I38" si="14">H39</f>
        <v>4500000</v>
      </c>
      <c r="I38" s="29">
        <f t="shared" si="14"/>
        <v>4500000</v>
      </c>
      <c r="J38" s="4"/>
    </row>
    <row r="39" spans="2:10" ht="43.5" customHeight="1" x14ac:dyDescent="0.25">
      <c r="B39" s="12" t="s">
        <v>17</v>
      </c>
      <c r="C39" s="10" t="s">
        <v>50</v>
      </c>
      <c r="D39" s="13">
        <v>240</v>
      </c>
      <c r="E39" s="14" t="s">
        <v>11</v>
      </c>
      <c r="F39" s="14" t="s">
        <v>14</v>
      </c>
      <c r="G39" s="28">
        <v>12250000</v>
      </c>
      <c r="H39" s="28">
        <v>4500000</v>
      </c>
      <c r="I39" s="29">
        <v>4500000</v>
      </c>
      <c r="J39" s="4"/>
    </row>
    <row r="40" spans="2:10" ht="69" customHeight="1" x14ac:dyDescent="0.25">
      <c r="B40" s="12" t="s">
        <v>110</v>
      </c>
      <c r="C40" s="10" t="s">
        <v>106</v>
      </c>
      <c r="D40" s="13"/>
      <c r="E40" s="14"/>
      <c r="F40" s="14"/>
      <c r="G40" s="28">
        <f>G41</f>
        <v>745804.53</v>
      </c>
      <c r="H40" s="28">
        <f t="shared" ref="H40:I40" si="15">H41</f>
        <v>0</v>
      </c>
      <c r="I40" s="29">
        <f t="shared" si="15"/>
        <v>0</v>
      </c>
      <c r="J40" s="4"/>
    </row>
    <row r="41" spans="2:10" ht="33" customHeight="1" x14ac:dyDescent="0.25">
      <c r="B41" s="12" t="s">
        <v>33</v>
      </c>
      <c r="C41" s="10" t="s">
        <v>107</v>
      </c>
      <c r="D41" s="13"/>
      <c r="E41" s="14"/>
      <c r="F41" s="14"/>
      <c r="G41" s="28">
        <f>G42</f>
        <v>745804.53</v>
      </c>
      <c r="H41" s="28">
        <f t="shared" ref="H41:I41" si="16">H42</f>
        <v>0</v>
      </c>
      <c r="I41" s="29">
        <f t="shared" si="16"/>
        <v>0</v>
      </c>
      <c r="J41" s="4"/>
    </row>
    <row r="42" spans="2:10" ht="43.5" customHeight="1" x14ac:dyDescent="0.25">
      <c r="B42" s="12" t="s">
        <v>104</v>
      </c>
      <c r="C42" s="10" t="s">
        <v>108</v>
      </c>
      <c r="D42" s="13"/>
      <c r="E42" s="14"/>
      <c r="F42" s="14"/>
      <c r="G42" s="28">
        <f>G43</f>
        <v>745804.53</v>
      </c>
      <c r="H42" s="28">
        <f t="shared" ref="H42:I42" si="17">H43</f>
        <v>0</v>
      </c>
      <c r="I42" s="29">
        <f t="shared" si="17"/>
        <v>0</v>
      </c>
      <c r="J42" s="4"/>
    </row>
    <row r="43" spans="2:10" ht="43.5" customHeight="1" x14ac:dyDescent="0.25">
      <c r="B43" s="12" t="s">
        <v>105</v>
      </c>
      <c r="C43" s="10" t="s">
        <v>109</v>
      </c>
      <c r="D43" s="13"/>
      <c r="E43" s="14"/>
      <c r="F43" s="14"/>
      <c r="G43" s="28">
        <f>G44</f>
        <v>745804.53</v>
      </c>
      <c r="H43" s="28">
        <f t="shared" ref="H43:I43" si="18">H44</f>
        <v>0</v>
      </c>
      <c r="I43" s="29">
        <f t="shared" si="18"/>
        <v>0</v>
      </c>
      <c r="J43" s="4"/>
    </row>
    <row r="44" spans="2:10" ht="24.75" customHeight="1" x14ac:dyDescent="0.25">
      <c r="B44" s="12" t="s">
        <v>80</v>
      </c>
      <c r="C44" s="10" t="s">
        <v>109</v>
      </c>
      <c r="D44" s="13">
        <v>540</v>
      </c>
      <c r="E44" s="14" t="s">
        <v>10</v>
      </c>
      <c r="F44" s="14" t="s">
        <v>23</v>
      </c>
      <c r="G44" s="28">
        <v>745804.53</v>
      </c>
      <c r="H44" s="28">
        <v>0</v>
      </c>
      <c r="I44" s="29">
        <v>0</v>
      </c>
      <c r="J44" s="4"/>
    </row>
    <row r="45" spans="2:10" ht="94.5" customHeight="1" x14ac:dyDescent="0.25">
      <c r="B45" s="32" t="s">
        <v>75</v>
      </c>
      <c r="C45" s="10" t="s">
        <v>20</v>
      </c>
      <c r="D45" s="13"/>
      <c r="E45" s="14"/>
      <c r="F45" s="14"/>
      <c r="G45" s="28">
        <f>G46</f>
        <v>32611279.899999999</v>
      </c>
      <c r="H45" s="28">
        <f t="shared" ref="H45:I45" si="19">H46</f>
        <v>4600000</v>
      </c>
      <c r="I45" s="29">
        <f t="shared" si="19"/>
        <v>4600000</v>
      </c>
      <c r="J45" s="4"/>
    </row>
    <row r="46" spans="2:10" ht="27.75" customHeight="1" x14ac:dyDescent="0.25">
      <c r="B46" s="32" t="s">
        <v>33</v>
      </c>
      <c r="C46" s="10" t="s">
        <v>52</v>
      </c>
      <c r="D46" s="13"/>
      <c r="E46" s="14"/>
      <c r="F46" s="14"/>
      <c r="G46" s="28">
        <f>G47+G54</f>
        <v>32611279.899999999</v>
      </c>
      <c r="H46" s="28">
        <f t="shared" ref="H46:I46" si="20">H47+H54</f>
        <v>4600000</v>
      </c>
      <c r="I46" s="29">
        <f t="shared" si="20"/>
        <v>4600000</v>
      </c>
      <c r="J46" s="4"/>
    </row>
    <row r="47" spans="2:10" ht="155.25" customHeight="1" x14ac:dyDescent="0.25">
      <c r="B47" s="32" t="s">
        <v>96</v>
      </c>
      <c r="C47" s="10" t="s">
        <v>77</v>
      </c>
      <c r="D47" s="13"/>
      <c r="E47" s="14"/>
      <c r="F47" s="14"/>
      <c r="G47" s="28">
        <f>G48+G50+G52</f>
        <v>25811279.899999999</v>
      </c>
      <c r="H47" s="28">
        <f t="shared" ref="H47:I47" si="21">H48+H50+H52</f>
        <v>0</v>
      </c>
      <c r="I47" s="29">
        <f t="shared" si="21"/>
        <v>0</v>
      </c>
      <c r="J47" s="4"/>
    </row>
    <row r="48" spans="2:10" ht="69" customHeight="1" x14ac:dyDescent="0.25">
      <c r="B48" s="12" t="s">
        <v>15</v>
      </c>
      <c r="C48" s="10" t="s">
        <v>78</v>
      </c>
      <c r="D48" s="13"/>
      <c r="E48" s="14"/>
      <c r="F48" s="14"/>
      <c r="G48" s="28">
        <f>G49</f>
        <v>21250000</v>
      </c>
      <c r="H48" s="28">
        <f>H49</f>
        <v>0</v>
      </c>
      <c r="I48" s="29">
        <v>0</v>
      </c>
      <c r="J48" s="4"/>
    </row>
    <row r="49" spans="2:10" ht="42" customHeight="1" x14ac:dyDescent="0.25">
      <c r="B49" s="12" t="s">
        <v>17</v>
      </c>
      <c r="C49" s="10" t="s">
        <v>78</v>
      </c>
      <c r="D49" s="13">
        <v>240</v>
      </c>
      <c r="E49" s="14" t="s">
        <v>11</v>
      </c>
      <c r="F49" s="14" t="s">
        <v>14</v>
      </c>
      <c r="G49" s="28">
        <v>21250000</v>
      </c>
      <c r="H49" s="28">
        <v>0</v>
      </c>
      <c r="I49" s="29">
        <v>0</v>
      </c>
      <c r="J49" s="4"/>
    </row>
    <row r="50" spans="2:10" ht="132" customHeight="1" x14ac:dyDescent="0.25">
      <c r="B50" s="12" t="s">
        <v>112</v>
      </c>
      <c r="C50" s="10" t="s">
        <v>111</v>
      </c>
      <c r="D50" s="13"/>
      <c r="E50" s="14"/>
      <c r="F50" s="14"/>
      <c r="G50" s="28">
        <f>G51</f>
        <v>1400000</v>
      </c>
      <c r="H50" s="28">
        <f t="shared" ref="H50:I50" si="22">H51</f>
        <v>0</v>
      </c>
      <c r="I50" s="29">
        <f t="shared" si="22"/>
        <v>0</v>
      </c>
      <c r="J50" s="4"/>
    </row>
    <row r="51" spans="2:10" ht="42" customHeight="1" x14ac:dyDescent="0.25">
      <c r="B51" s="12" t="s">
        <v>17</v>
      </c>
      <c r="C51" s="10" t="s">
        <v>111</v>
      </c>
      <c r="D51" s="13">
        <v>240</v>
      </c>
      <c r="E51" s="14" t="s">
        <v>11</v>
      </c>
      <c r="F51" s="14" t="s">
        <v>14</v>
      </c>
      <c r="G51" s="28">
        <v>1400000</v>
      </c>
      <c r="H51" s="28">
        <v>0</v>
      </c>
      <c r="I51" s="29">
        <v>0</v>
      </c>
      <c r="J51" s="4"/>
    </row>
    <row r="52" spans="2:10" ht="52.5" customHeight="1" x14ac:dyDescent="0.25">
      <c r="B52" s="12" t="s">
        <v>120</v>
      </c>
      <c r="C52" s="10" t="s">
        <v>121</v>
      </c>
      <c r="D52" s="13"/>
      <c r="E52" s="14"/>
      <c r="F52" s="14"/>
      <c r="G52" s="28">
        <f>G53</f>
        <v>3161279.9</v>
      </c>
      <c r="H52" s="28">
        <f t="shared" ref="H52:I52" si="23">H53</f>
        <v>0</v>
      </c>
      <c r="I52" s="29">
        <f t="shared" si="23"/>
        <v>0</v>
      </c>
      <c r="J52" s="4"/>
    </row>
    <row r="53" spans="2:10" ht="42" customHeight="1" x14ac:dyDescent="0.25">
      <c r="B53" s="12" t="s">
        <v>17</v>
      </c>
      <c r="C53" s="10" t="s">
        <v>121</v>
      </c>
      <c r="D53" s="13">
        <v>240</v>
      </c>
      <c r="E53" s="14" t="s">
        <v>11</v>
      </c>
      <c r="F53" s="14" t="s">
        <v>14</v>
      </c>
      <c r="G53" s="28">
        <f>3161279.9</f>
        <v>3161279.9</v>
      </c>
      <c r="H53" s="28">
        <v>0</v>
      </c>
      <c r="I53" s="29">
        <v>0</v>
      </c>
      <c r="J53" s="4"/>
    </row>
    <row r="54" spans="2:10" ht="96" customHeight="1" x14ac:dyDescent="0.25">
      <c r="B54" s="32" t="s">
        <v>95</v>
      </c>
      <c r="C54" s="10" t="s">
        <v>53</v>
      </c>
      <c r="D54" s="13"/>
      <c r="E54" s="14"/>
      <c r="F54" s="14"/>
      <c r="G54" s="28">
        <f>G55</f>
        <v>6800000</v>
      </c>
      <c r="H54" s="28">
        <f t="shared" ref="H54:I54" si="24">H55</f>
        <v>4600000</v>
      </c>
      <c r="I54" s="29">
        <f t="shared" si="24"/>
        <v>4600000</v>
      </c>
      <c r="J54" s="4"/>
    </row>
    <row r="55" spans="2:10" ht="63.75" customHeight="1" x14ac:dyDescent="0.25">
      <c r="B55" s="12" t="s">
        <v>15</v>
      </c>
      <c r="C55" s="10" t="s">
        <v>54</v>
      </c>
      <c r="D55" s="13"/>
      <c r="E55" s="14"/>
      <c r="F55" s="14"/>
      <c r="G55" s="28">
        <f>G56</f>
        <v>6800000</v>
      </c>
      <c r="H55" s="28">
        <f t="shared" ref="H55:I55" si="25">H56</f>
        <v>4600000</v>
      </c>
      <c r="I55" s="29">
        <f t="shared" si="25"/>
        <v>4600000</v>
      </c>
      <c r="J55" s="4"/>
    </row>
    <row r="56" spans="2:10" ht="41.25" customHeight="1" x14ac:dyDescent="0.25">
      <c r="B56" s="12" t="s">
        <v>17</v>
      </c>
      <c r="C56" s="10" t="s">
        <v>54</v>
      </c>
      <c r="D56" s="13">
        <v>240</v>
      </c>
      <c r="E56" s="14" t="s">
        <v>11</v>
      </c>
      <c r="F56" s="14" t="s">
        <v>14</v>
      </c>
      <c r="G56" s="28">
        <f>5600000+200000+1000000</f>
        <v>6800000</v>
      </c>
      <c r="H56" s="28">
        <v>4600000</v>
      </c>
      <c r="I56" s="29">
        <v>4600000</v>
      </c>
      <c r="J56" s="4"/>
    </row>
    <row r="57" spans="2:10" ht="67.5" customHeight="1" x14ac:dyDescent="0.25">
      <c r="B57" s="11" t="s">
        <v>71</v>
      </c>
      <c r="C57" s="15" t="s">
        <v>24</v>
      </c>
      <c r="D57" s="16"/>
      <c r="E57" s="17"/>
      <c r="F57" s="17"/>
      <c r="G57" s="30">
        <f>G58</f>
        <v>221670554.69000003</v>
      </c>
      <c r="H57" s="30">
        <f t="shared" ref="H57:I58" si="26">H58</f>
        <v>0</v>
      </c>
      <c r="I57" s="31">
        <f t="shared" si="26"/>
        <v>0</v>
      </c>
      <c r="J57" s="4"/>
    </row>
    <row r="58" spans="2:10" ht="27.75" customHeight="1" x14ac:dyDescent="0.25">
      <c r="B58" s="25" t="s">
        <v>61</v>
      </c>
      <c r="C58" s="15" t="s">
        <v>66</v>
      </c>
      <c r="D58" s="16"/>
      <c r="E58" s="17"/>
      <c r="F58" s="17"/>
      <c r="G58" s="30">
        <f>G59</f>
        <v>221670554.69000003</v>
      </c>
      <c r="H58" s="30">
        <f t="shared" si="26"/>
        <v>0</v>
      </c>
      <c r="I58" s="31">
        <f t="shared" si="26"/>
        <v>0</v>
      </c>
      <c r="J58" s="4"/>
    </row>
    <row r="59" spans="2:10" ht="54.75" customHeight="1" x14ac:dyDescent="0.25">
      <c r="B59" s="25" t="s">
        <v>65</v>
      </c>
      <c r="C59" s="15" t="s">
        <v>67</v>
      </c>
      <c r="D59" s="16"/>
      <c r="E59" s="17"/>
      <c r="F59" s="17"/>
      <c r="G59" s="30">
        <f>G71+G63+G67+G60+G69+G65</f>
        <v>221670554.69000003</v>
      </c>
      <c r="H59" s="30">
        <f t="shared" ref="H59:I59" si="27">H71+H63+H67+H60+H69+H65</f>
        <v>0</v>
      </c>
      <c r="I59" s="31">
        <f t="shared" si="27"/>
        <v>0</v>
      </c>
      <c r="J59" s="4"/>
    </row>
    <row r="60" spans="2:10" ht="42.75" customHeight="1" x14ac:dyDescent="0.25">
      <c r="B60" s="25" t="s">
        <v>101</v>
      </c>
      <c r="C60" s="15" t="s">
        <v>100</v>
      </c>
      <c r="D60" s="16"/>
      <c r="E60" s="17"/>
      <c r="F60" s="17"/>
      <c r="G60" s="30">
        <f>G61+G62</f>
        <v>6247000</v>
      </c>
      <c r="H60" s="30">
        <f t="shared" ref="H60:I60" si="28">H61</f>
        <v>0</v>
      </c>
      <c r="I60" s="31">
        <f t="shared" si="28"/>
        <v>0</v>
      </c>
      <c r="J60" s="4"/>
    </row>
    <row r="61" spans="2:10" ht="44.25" customHeight="1" x14ac:dyDescent="0.25">
      <c r="B61" s="25" t="s">
        <v>17</v>
      </c>
      <c r="C61" s="15" t="s">
        <v>100</v>
      </c>
      <c r="D61" s="16">
        <v>240</v>
      </c>
      <c r="E61" s="17" t="s">
        <v>10</v>
      </c>
      <c r="F61" s="17" t="s">
        <v>19</v>
      </c>
      <c r="G61" s="30">
        <v>140000</v>
      </c>
      <c r="H61" s="30">
        <v>0</v>
      </c>
      <c r="I61" s="31">
        <v>0</v>
      </c>
      <c r="J61" s="4"/>
    </row>
    <row r="62" spans="2:10" ht="22.5" customHeight="1" x14ac:dyDescent="0.25">
      <c r="B62" s="11" t="s">
        <v>91</v>
      </c>
      <c r="C62" s="15" t="s">
        <v>100</v>
      </c>
      <c r="D62" s="16">
        <v>410</v>
      </c>
      <c r="E62" s="17" t="s">
        <v>10</v>
      </c>
      <c r="F62" s="17" t="s">
        <v>19</v>
      </c>
      <c r="G62" s="30">
        <f>6107000</f>
        <v>6107000</v>
      </c>
      <c r="H62" s="30">
        <v>0</v>
      </c>
      <c r="I62" s="31">
        <v>0</v>
      </c>
      <c r="J62" s="4"/>
    </row>
    <row r="63" spans="2:10" ht="42.75" customHeight="1" x14ac:dyDescent="0.25">
      <c r="B63" s="25" t="s">
        <v>92</v>
      </c>
      <c r="C63" s="15" t="s">
        <v>93</v>
      </c>
      <c r="D63" s="16"/>
      <c r="E63" s="17"/>
      <c r="F63" s="17"/>
      <c r="G63" s="30">
        <f>G64</f>
        <v>13394766.5</v>
      </c>
      <c r="H63" s="30">
        <f t="shared" ref="H63:I63" si="29">H64</f>
        <v>0</v>
      </c>
      <c r="I63" s="31">
        <f t="shared" si="29"/>
        <v>0</v>
      </c>
      <c r="J63" s="4"/>
    </row>
    <row r="64" spans="2:10" ht="42.75" customHeight="1" x14ac:dyDescent="0.25">
      <c r="B64" s="25" t="s">
        <v>17</v>
      </c>
      <c r="C64" s="15" t="s">
        <v>93</v>
      </c>
      <c r="D64" s="16">
        <v>240</v>
      </c>
      <c r="E64" s="17" t="s">
        <v>10</v>
      </c>
      <c r="F64" s="17" t="s">
        <v>19</v>
      </c>
      <c r="G64" s="30">
        <v>13394766.5</v>
      </c>
      <c r="H64" s="30">
        <v>0</v>
      </c>
      <c r="I64" s="31">
        <v>0</v>
      </c>
      <c r="J64" s="4"/>
    </row>
    <row r="65" spans="2:10" ht="144" customHeight="1" x14ac:dyDescent="0.25">
      <c r="B65" s="25" t="s">
        <v>116</v>
      </c>
      <c r="C65" s="15" t="s">
        <v>115</v>
      </c>
      <c r="D65" s="16"/>
      <c r="E65" s="17"/>
      <c r="F65" s="17"/>
      <c r="G65" s="30">
        <f>G66</f>
        <v>59894750</v>
      </c>
      <c r="H65" s="30">
        <f t="shared" ref="H65:I65" si="30">H66</f>
        <v>0</v>
      </c>
      <c r="I65" s="31">
        <f t="shared" si="30"/>
        <v>0</v>
      </c>
      <c r="J65" s="4"/>
    </row>
    <row r="66" spans="2:10" ht="22.5" customHeight="1" x14ac:dyDescent="0.25">
      <c r="B66" s="11" t="s">
        <v>91</v>
      </c>
      <c r="C66" s="15" t="s">
        <v>115</v>
      </c>
      <c r="D66" s="16">
        <v>410</v>
      </c>
      <c r="E66" s="17" t="s">
        <v>10</v>
      </c>
      <c r="F66" s="17" t="s">
        <v>19</v>
      </c>
      <c r="G66" s="30">
        <f>59894750</f>
        <v>59894750</v>
      </c>
      <c r="H66" s="30">
        <v>0</v>
      </c>
      <c r="I66" s="31">
        <v>0</v>
      </c>
      <c r="J66" s="4"/>
    </row>
    <row r="67" spans="2:10" ht="93" customHeight="1" x14ac:dyDescent="0.25">
      <c r="B67" s="25" t="s">
        <v>98</v>
      </c>
      <c r="C67" s="15" t="s">
        <v>97</v>
      </c>
      <c r="D67" s="16"/>
      <c r="E67" s="17"/>
      <c r="F67" s="17"/>
      <c r="G67" s="30">
        <f>G68</f>
        <v>9572633.9299999997</v>
      </c>
      <c r="H67" s="30">
        <f t="shared" ref="H67:I67" si="31">H68</f>
        <v>0</v>
      </c>
      <c r="I67" s="31">
        <f t="shared" si="31"/>
        <v>0</v>
      </c>
      <c r="J67" s="4"/>
    </row>
    <row r="68" spans="2:10" ht="42.75" customHeight="1" x14ac:dyDescent="0.25">
      <c r="B68" s="25" t="s">
        <v>17</v>
      </c>
      <c r="C68" s="15" t="s">
        <v>97</v>
      </c>
      <c r="D68" s="16">
        <v>240</v>
      </c>
      <c r="E68" s="17" t="s">
        <v>10</v>
      </c>
      <c r="F68" s="17" t="s">
        <v>19</v>
      </c>
      <c r="G68" s="30">
        <f>9572633.93</f>
        <v>9572633.9299999997</v>
      </c>
      <c r="H68" s="30">
        <v>0</v>
      </c>
      <c r="I68" s="31">
        <v>0</v>
      </c>
      <c r="J68" s="4"/>
    </row>
    <row r="69" spans="2:10" ht="55.5" customHeight="1" x14ac:dyDescent="0.25">
      <c r="B69" s="25" t="s">
        <v>114</v>
      </c>
      <c r="C69" s="15" t="s">
        <v>113</v>
      </c>
      <c r="D69" s="16"/>
      <c r="E69" s="17"/>
      <c r="F69" s="17"/>
      <c r="G69" s="30">
        <f>G70</f>
        <v>10761314.33</v>
      </c>
      <c r="H69" s="30">
        <f t="shared" ref="H69:I69" si="32">H70</f>
        <v>0</v>
      </c>
      <c r="I69" s="31">
        <f t="shared" si="32"/>
        <v>0</v>
      </c>
      <c r="J69" s="4"/>
    </row>
    <row r="70" spans="2:10" ht="42.75" customHeight="1" x14ac:dyDescent="0.25">
      <c r="B70" s="25" t="s">
        <v>17</v>
      </c>
      <c r="C70" s="15" t="s">
        <v>113</v>
      </c>
      <c r="D70" s="16">
        <v>240</v>
      </c>
      <c r="E70" s="17" t="s">
        <v>10</v>
      </c>
      <c r="F70" s="17" t="s">
        <v>19</v>
      </c>
      <c r="G70" s="30">
        <f>10761314.33</f>
        <v>10761314.33</v>
      </c>
      <c r="H70" s="30">
        <v>0</v>
      </c>
      <c r="I70" s="31">
        <v>0</v>
      </c>
      <c r="J70" s="4"/>
    </row>
    <row r="71" spans="2:10" ht="64.5" customHeight="1" x14ac:dyDescent="0.25">
      <c r="B71" s="12" t="s">
        <v>99</v>
      </c>
      <c r="C71" s="15" t="s">
        <v>90</v>
      </c>
      <c r="D71" s="16"/>
      <c r="E71" s="17"/>
      <c r="F71" s="17"/>
      <c r="G71" s="30">
        <f>G72+G73</f>
        <v>121800089.93000001</v>
      </c>
      <c r="H71" s="30">
        <f t="shared" ref="H71:I71" si="33">H72+H73</f>
        <v>0</v>
      </c>
      <c r="I71" s="31">
        <f t="shared" si="33"/>
        <v>0</v>
      </c>
      <c r="J71" s="4"/>
    </row>
    <row r="72" spans="2:10" ht="42" customHeight="1" x14ac:dyDescent="0.25">
      <c r="B72" s="12" t="s">
        <v>17</v>
      </c>
      <c r="C72" s="15" t="s">
        <v>90</v>
      </c>
      <c r="D72" s="16">
        <v>240</v>
      </c>
      <c r="E72" s="17" t="s">
        <v>10</v>
      </c>
      <c r="F72" s="17" t="s">
        <v>19</v>
      </c>
      <c r="G72" s="30">
        <v>50214459.93</v>
      </c>
      <c r="H72" s="30">
        <v>0</v>
      </c>
      <c r="I72" s="31">
        <v>0</v>
      </c>
      <c r="J72" s="4"/>
    </row>
    <row r="73" spans="2:10" ht="21.75" customHeight="1" x14ac:dyDescent="0.25">
      <c r="B73" s="11" t="s">
        <v>91</v>
      </c>
      <c r="C73" s="15" t="s">
        <v>90</v>
      </c>
      <c r="D73" s="16">
        <v>410</v>
      </c>
      <c r="E73" s="17" t="s">
        <v>10</v>
      </c>
      <c r="F73" s="17" t="s">
        <v>19</v>
      </c>
      <c r="G73" s="30">
        <v>71585630</v>
      </c>
      <c r="H73" s="30">
        <v>0</v>
      </c>
      <c r="I73" s="31">
        <v>0</v>
      </c>
      <c r="J73" s="4"/>
    </row>
    <row r="74" spans="2:10" ht="80.25" customHeight="1" x14ac:dyDescent="0.25">
      <c r="B74" s="11" t="s">
        <v>70</v>
      </c>
      <c r="C74" s="15" t="s">
        <v>25</v>
      </c>
      <c r="D74" s="16"/>
      <c r="E74" s="17"/>
      <c r="F74" s="17"/>
      <c r="G74" s="30">
        <f>G75</f>
        <v>59440</v>
      </c>
      <c r="H74" s="30">
        <f t="shared" ref="H74:I74" si="34">H75</f>
        <v>122600</v>
      </c>
      <c r="I74" s="31">
        <f t="shared" si="34"/>
        <v>125200</v>
      </c>
      <c r="J74" s="4"/>
    </row>
    <row r="75" spans="2:10" ht="28.5" customHeight="1" x14ac:dyDescent="0.25">
      <c r="B75" s="11" t="s">
        <v>61</v>
      </c>
      <c r="C75" s="15" t="s">
        <v>119</v>
      </c>
      <c r="D75" s="16"/>
      <c r="E75" s="17"/>
      <c r="F75" s="17"/>
      <c r="G75" s="30">
        <f>G76+G79+G82</f>
        <v>59440</v>
      </c>
      <c r="H75" s="30">
        <f t="shared" ref="H75:I75" si="35">H76+H79+H82</f>
        <v>122600</v>
      </c>
      <c r="I75" s="31">
        <f t="shared" si="35"/>
        <v>125200</v>
      </c>
      <c r="J75" s="4"/>
    </row>
    <row r="76" spans="2:10" ht="94.5" customHeight="1" x14ac:dyDescent="0.25">
      <c r="B76" s="11" t="s">
        <v>62</v>
      </c>
      <c r="C76" s="15" t="s">
        <v>55</v>
      </c>
      <c r="D76" s="16"/>
      <c r="E76" s="17"/>
      <c r="F76" s="17"/>
      <c r="G76" s="30">
        <f>G77</f>
        <v>0</v>
      </c>
      <c r="H76" s="30">
        <f t="shared" ref="H76:I76" si="36">H77</f>
        <v>60000</v>
      </c>
      <c r="I76" s="31">
        <f t="shared" si="36"/>
        <v>60000</v>
      </c>
      <c r="J76" s="4"/>
    </row>
    <row r="77" spans="2:10" ht="58.5" customHeight="1" x14ac:dyDescent="0.25">
      <c r="B77" s="11" t="s">
        <v>63</v>
      </c>
      <c r="C77" s="15" t="s">
        <v>56</v>
      </c>
      <c r="D77" s="16"/>
      <c r="E77" s="17"/>
      <c r="F77" s="17"/>
      <c r="G77" s="30">
        <f>G78</f>
        <v>0</v>
      </c>
      <c r="H77" s="30">
        <f t="shared" ref="H77:I77" si="37">H78</f>
        <v>60000</v>
      </c>
      <c r="I77" s="31">
        <f t="shared" si="37"/>
        <v>60000</v>
      </c>
      <c r="J77" s="4"/>
    </row>
    <row r="78" spans="2:10" ht="42" customHeight="1" x14ac:dyDescent="0.25">
      <c r="B78" s="12" t="s">
        <v>17</v>
      </c>
      <c r="C78" s="15" t="s">
        <v>56</v>
      </c>
      <c r="D78" s="16">
        <v>240</v>
      </c>
      <c r="E78" s="17" t="s">
        <v>23</v>
      </c>
      <c r="F78" s="17" t="s">
        <v>28</v>
      </c>
      <c r="G78" s="30">
        <f>50000-50000</f>
        <v>0</v>
      </c>
      <c r="H78" s="30">
        <v>60000</v>
      </c>
      <c r="I78" s="31">
        <v>60000</v>
      </c>
      <c r="J78" s="4"/>
    </row>
    <row r="79" spans="2:10" ht="81" customHeight="1" x14ac:dyDescent="0.25">
      <c r="B79" s="11" t="s">
        <v>64</v>
      </c>
      <c r="C79" s="15" t="s">
        <v>57</v>
      </c>
      <c r="D79" s="16"/>
      <c r="E79" s="17"/>
      <c r="F79" s="17"/>
      <c r="G79" s="30">
        <f>G80</f>
        <v>9440</v>
      </c>
      <c r="H79" s="30">
        <f t="shared" ref="H79:I79" si="38">H80</f>
        <v>12600</v>
      </c>
      <c r="I79" s="31">
        <f t="shared" si="38"/>
        <v>15000</v>
      </c>
      <c r="J79" s="4"/>
    </row>
    <row r="80" spans="2:10" ht="57.75" customHeight="1" x14ac:dyDescent="0.25">
      <c r="B80" s="11" t="s">
        <v>63</v>
      </c>
      <c r="C80" s="15" t="s">
        <v>58</v>
      </c>
      <c r="D80" s="16"/>
      <c r="E80" s="17"/>
      <c r="F80" s="17"/>
      <c r="G80" s="30">
        <f>G81</f>
        <v>9440</v>
      </c>
      <c r="H80" s="30">
        <f t="shared" ref="H80:I80" si="39">H81</f>
        <v>12600</v>
      </c>
      <c r="I80" s="31">
        <f t="shared" si="39"/>
        <v>15000</v>
      </c>
      <c r="J80" s="4"/>
    </row>
    <row r="81" spans="2:10" ht="39" customHeight="1" x14ac:dyDescent="0.25">
      <c r="B81" s="12" t="s">
        <v>17</v>
      </c>
      <c r="C81" s="15" t="s">
        <v>58</v>
      </c>
      <c r="D81" s="16">
        <v>240</v>
      </c>
      <c r="E81" s="17" t="s">
        <v>23</v>
      </c>
      <c r="F81" s="17" t="s">
        <v>28</v>
      </c>
      <c r="G81" s="30">
        <f>12600-3160</f>
        <v>9440</v>
      </c>
      <c r="H81" s="30">
        <v>12600</v>
      </c>
      <c r="I81" s="31">
        <v>15000</v>
      </c>
      <c r="J81" s="4"/>
    </row>
    <row r="82" spans="2:10" ht="81.75" customHeight="1" x14ac:dyDescent="0.25">
      <c r="B82" s="11" t="s">
        <v>68</v>
      </c>
      <c r="C82" s="15" t="s">
        <v>59</v>
      </c>
      <c r="D82" s="16"/>
      <c r="E82" s="17"/>
      <c r="F82" s="17"/>
      <c r="G82" s="30">
        <f>G83</f>
        <v>50000</v>
      </c>
      <c r="H82" s="30">
        <f t="shared" ref="H82:I82" si="40">H83</f>
        <v>50000</v>
      </c>
      <c r="I82" s="31">
        <f t="shared" si="40"/>
        <v>50200</v>
      </c>
      <c r="J82" s="4"/>
    </row>
    <row r="83" spans="2:10" ht="54" customHeight="1" x14ac:dyDescent="0.25">
      <c r="B83" s="11" t="s">
        <v>63</v>
      </c>
      <c r="C83" s="15" t="s">
        <v>60</v>
      </c>
      <c r="D83" s="16"/>
      <c r="E83" s="17"/>
      <c r="F83" s="17"/>
      <c r="G83" s="30">
        <f>G84</f>
        <v>50000</v>
      </c>
      <c r="H83" s="30">
        <f t="shared" ref="H83:I83" si="41">H84</f>
        <v>50000</v>
      </c>
      <c r="I83" s="31">
        <f t="shared" si="41"/>
        <v>50200</v>
      </c>
      <c r="J83" s="4"/>
    </row>
    <row r="84" spans="2:10" ht="39" customHeight="1" x14ac:dyDescent="0.25">
      <c r="B84" s="12" t="s">
        <v>17</v>
      </c>
      <c r="C84" s="15" t="s">
        <v>60</v>
      </c>
      <c r="D84" s="16">
        <v>240</v>
      </c>
      <c r="E84" s="17" t="s">
        <v>26</v>
      </c>
      <c r="F84" s="17" t="s">
        <v>28</v>
      </c>
      <c r="G84" s="30">
        <v>50000</v>
      </c>
      <c r="H84" s="30">
        <v>50000</v>
      </c>
      <c r="I84" s="31">
        <v>50200</v>
      </c>
      <c r="J84" s="4"/>
    </row>
    <row r="85" spans="2:10" ht="22.5" customHeight="1" thickBot="1" x14ac:dyDescent="0.3">
      <c r="B85" s="41" t="s">
        <v>21</v>
      </c>
      <c r="C85" s="42"/>
      <c r="D85" s="42"/>
      <c r="E85" s="42"/>
      <c r="F85" s="42"/>
      <c r="G85" s="43">
        <f>G12+G35+G45+G57+G74+G40</f>
        <v>309027102.47000003</v>
      </c>
      <c r="H85" s="43">
        <f t="shared" ref="H85:I85" si="42">H12+H35+H45+H57+H74+H40</f>
        <v>45560587</v>
      </c>
      <c r="I85" s="44">
        <f t="shared" si="42"/>
        <v>47446755</v>
      </c>
      <c r="J85" s="4"/>
    </row>
    <row r="86" spans="2:10" ht="9" customHeight="1" x14ac:dyDescent="0.25">
      <c r="B86" s="22"/>
      <c r="C86" s="22"/>
      <c r="D86" s="23"/>
      <c r="E86" s="22"/>
      <c r="F86" s="23"/>
      <c r="G86" s="23"/>
      <c r="H86" s="22"/>
      <c r="I86" s="24"/>
      <c r="J86" s="23"/>
    </row>
    <row r="87" spans="2:10" ht="56.25" hidden="1" customHeight="1" x14ac:dyDescent="0.25">
      <c r="B87" s="18" t="s">
        <v>117</v>
      </c>
      <c r="C87" s="18"/>
      <c r="D87" s="18"/>
      <c r="E87" s="18"/>
      <c r="F87" s="48" t="s">
        <v>118</v>
      </c>
      <c r="G87" s="48"/>
      <c r="H87" s="48"/>
      <c r="I87" s="48"/>
      <c r="J87" s="18"/>
    </row>
    <row r="88" spans="2:10" x14ac:dyDescent="0.25">
      <c r="B88" s="19"/>
      <c r="C88" s="19"/>
      <c r="D88" s="19"/>
      <c r="E88" s="19"/>
      <c r="F88" s="4"/>
      <c r="G88" s="4"/>
      <c r="H88" s="4"/>
      <c r="I88" s="5"/>
      <c r="J88" s="4"/>
    </row>
    <row r="89" spans="2:10" ht="9.75" customHeight="1" x14ac:dyDescent="0.25">
      <c r="B89" s="18"/>
      <c r="C89" s="18"/>
      <c r="D89" s="18"/>
      <c r="E89" s="20"/>
      <c r="F89" s="48"/>
      <c r="G89" s="48"/>
      <c r="H89" s="48"/>
      <c r="I89" s="48"/>
      <c r="J89" s="48"/>
    </row>
    <row r="108" ht="9.75" customHeight="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sheetData>
  <mergeCells count="10">
    <mergeCell ref="H1:I1"/>
    <mergeCell ref="G2:I2"/>
    <mergeCell ref="H3:I3"/>
    <mergeCell ref="H4:I4"/>
    <mergeCell ref="F89:J89"/>
    <mergeCell ref="F87:I87"/>
    <mergeCell ref="B9:I9"/>
    <mergeCell ref="H10:I10"/>
    <mergeCell ref="G5:I5"/>
    <mergeCell ref="H6:I6"/>
  </mergeCells>
  <pageMargins left="0.31496062992125984" right="0.11811023622047245" top="0.35433070866141736" bottom="0.35433070866141736" header="0" footer="0"/>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Dobrynina</dc:creator>
  <cp:lastModifiedBy>Галина Анатольевна Брянская</cp:lastModifiedBy>
  <cp:lastPrinted>2024-10-21T14:08:38Z</cp:lastPrinted>
  <dcterms:created xsi:type="dcterms:W3CDTF">2014-07-18T05:42:26Z</dcterms:created>
  <dcterms:modified xsi:type="dcterms:W3CDTF">2024-10-21T14:14:14Z</dcterms:modified>
</cp:coreProperties>
</file>