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5 созыв\19 заседание\"/>
    </mc:Choice>
  </mc:AlternateContent>
  <bookViews>
    <workbookView xWindow="360" yWindow="300" windowWidth="14895" windowHeight="787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H119" i="1" l="1"/>
  <c r="I119" i="1"/>
  <c r="G121" i="1"/>
  <c r="G119" i="1" s="1"/>
  <c r="H37" i="1" l="1"/>
  <c r="I37" i="1"/>
  <c r="G37" i="1"/>
  <c r="H126" i="1" l="1"/>
  <c r="H125" i="1" s="1"/>
  <c r="H124" i="1" s="1"/>
  <c r="H123" i="1" s="1"/>
  <c r="H122" i="1" s="1"/>
  <c r="I126" i="1"/>
  <c r="I125" i="1" s="1"/>
  <c r="I124" i="1" s="1"/>
  <c r="I123" i="1" s="1"/>
  <c r="I122" i="1" s="1"/>
  <c r="G127" i="1"/>
  <c r="G126" i="1" s="1"/>
  <c r="G125" i="1" s="1"/>
  <c r="G124" i="1" s="1"/>
  <c r="G123" i="1" s="1"/>
  <c r="G152" i="1" l="1"/>
  <c r="G147" i="1"/>
  <c r="G139" i="1" l="1"/>
  <c r="G108" i="1"/>
  <c r="G45" i="1"/>
  <c r="G131" i="1"/>
  <c r="G122" i="1" s="1"/>
  <c r="G44" i="1"/>
  <c r="G43" i="1" l="1"/>
  <c r="G114" i="1"/>
  <c r="G116" i="1"/>
  <c r="G77" i="1"/>
  <c r="G89" i="1"/>
  <c r="G88" i="1" s="1"/>
  <c r="G87" i="1" s="1"/>
  <c r="H87" i="1"/>
  <c r="H88" i="1"/>
  <c r="I88" i="1"/>
  <c r="I87" i="1" s="1"/>
  <c r="G104" i="1" l="1"/>
  <c r="H115" i="1"/>
  <c r="I115" i="1"/>
  <c r="G115" i="1"/>
  <c r="H32" i="1" l="1"/>
  <c r="H31" i="1" s="1"/>
  <c r="H33" i="1"/>
  <c r="I33" i="1"/>
  <c r="I32" i="1" s="1"/>
  <c r="I31" i="1" s="1"/>
  <c r="G33" i="1"/>
  <c r="G32" i="1" s="1"/>
  <c r="G31" i="1" s="1"/>
  <c r="H177" i="1" l="1"/>
  <c r="H176" i="1" s="1"/>
  <c r="H175" i="1" s="1"/>
  <c r="H174" i="1" s="1"/>
  <c r="H173" i="1" s="1"/>
  <c r="I177" i="1"/>
  <c r="I176" i="1" s="1"/>
  <c r="I175" i="1" s="1"/>
  <c r="I174" i="1" s="1"/>
  <c r="I173" i="1" s="1"/>
  <c r="G177" i="1"/>
  <c r="G176" i="1" s="1"/>
  <c r="G175" i="1" s="1"/>
  <c r="G174" i="1" s="1"/>
  <c r="I181" i="1"/>
  <c r="I180" i="1" s="1"/>
  <c r="I179" i="1" s="1"/>
  <c r="H181" i="1"/>
  <c r="H180" i="1" s="1"/>
  <c r="H179" i="1" s="1"/>
  <c r="G181" i="1"/>
  <c r="G180" i="1" s="1"/>
  <c r="G179" i="1" s="1"/>
  <c r="H171" i="1"/>
  <c r="I171" i="1"/>
  <c r="G171" i="1"/>
  <c r="G173" i="1" l="1"/>
  <c r="H103" i="1" l="1"/>
  <c r="H102" i="1" s="1"/>
  <c r="H101" i="1" s="1"/>
  <c r="H100" i="1" s="1"/>
  <c r="I103" i="1"/>
  <c r="I102" i="1" s="1"/>
  <c r="I101" i="1" s="1"/>
  <c r="I100" i="1" s="1"/>
  <c r="G103" i="1"/>
  <c r="G102" i="1" s="1"/>
  <c r="G101" i="1" s="1"/>
  <c r="G100" i="1" s="1"/>
  <c r="H85" i="1" l="1"/>
  <c r="I85" i="1"/>
  <c r="G85" i="1"/>
  <c r="H118" i="1" l="1"/>
  <c r="I118" i="1"/>
  <c r="G118" i="1"/>
  <c r="H113" i="1" l="1"/>
  <c r="H112" i="1" s="1"/>
  <c r="I113" i="1"/>
  <c r="I112" i="1" s="1"/>
  <c r="G113" i="1"/>
  <c r="G112" i="1" s="1"/>
  <c r="H83" i="1" l="1"/>
  <c r="I83" i="1"/>
  <c r="G83" i="1"/>
  <c r="H43" i="1" l="1"/>
  <c r="I43" i="1"/>
  <c r="H132" i="1" l="1"/>
  <c r="I132" i="1"/>
  <c r="G132" i="1"/>
  <c r="H107" i="1" l="1"/>
  <c r="H106" i="1" s="1"/>
  <c r="H105" i="1" s="1"/>
  <c r="I107" i="1"/>
  <c r="I106" i="1" s="1"/>
  <c r="I105" i="1" s="1"/>
  <c r="G107" i="1"/>
  <c r="G106" i="1" s="1"/>
  <c r="H69" i="1" l="1"/>
  <c r="H68" i="1" s="1"/>
  <c r="I69" i="1"/>
  <c r="I68" i="1" s="1"/>
  <c r="G69" i="1"/>
  <c r="G68" i="1" s="1"/>
  <c r="H67" i="1" l="1"/>
  <c r="H66" i="1" s="1"/>
  <c r="I67" i="1"/>
  <c r="I66" i="1" s="1"/>
  <c r="G67" i="1"/>
  <c r="G66" i="1" s="1"/>
  <c r="H81" i="1" l="1"/>
  <c r="H80" i="1" s="1"/>
  <c r="I81" i="1"/>
  <c r="I80" i="1" s="1"/>
  <c r="G81" i="1"/>
  <c r="G80" i="1" s="1"/>
  <c r="H23" i="1" l="1"/>
  <c r="H22" i="1" s="1"/>
  <c r="H21" i="1" s="1"/>
  <c r="H20" i="1" s="1"/>
  <c r="I23" i="1"/>
  <c r="I22" i="1" s="1"/>
  <c r="I21" i="1" s="1"/>
  <c r="I20" i="1" s="1"/>
  <c r="G23" i="1"/>
  <c r="G22" i="1" s="1"/>
  <c r="G21" i="1" s="1"/>
  <c r="G20" i="1" s="1"/>
  <c r="G137" i="1" l="1"/>
  <c r="G136" i="1" s="1"/>
  <c r="H41" i="1"/>
  <c r="I41" i="1"/>
  <c r="G41" i="1"/>
  <c r="H157" i="1" l="1"/>
  <c r="H156" i="1" s="1"/>
  <c r="I157" i="1"/>
  <c r="I156" i="1" s="1"/>
  <c r="G157" i="1"/>
  <c r="G156" i="1" s="1"/>
  <c r="H155" i="1" l="1"/>
  <c r="G155" i="1"/>
  <c r="I155" i="1"/>
  <c r="I111" i="1" l="1"/>
  <c r="I110" i="1" s="1"/>
  <c r="H111" i="1"/>
  <c r="H110" i="1" s="1"/>
  <c r="G111" i="1"/>
  <c r="G110" i="1" s="1"/>
  <c r="H18" i="1"/>
  <c r="H17" i="1" s="1"/>
  <c r="I18" i="1"/>
  <c r="I17" i="1" s="1"/>
  <c r="G18" i="1"/>
  <c r="G17" i="1" s="1"/>
  <c r="H146" i="1" l="1"/>
  <c r="I146" i="1"/>
  <c r="H169" i="1"/>
  <c r="I169" i="1"/>
  <c r="G169" i="1"/>
  <c r="G76" i="1" l="1"/>
  <c r="G75" i="1" s="1"/>
  <c r="H60" i="1"/>
  <c r="H59" i="1" s="1"/>
  <c r="I60" i="1"/>
  <c r="I59" i="1" s="1"/>
  <c r="G60" i="1"/>
  <c r="G59" i="1" s="1"/>
  <c r="H57" i="1"/>
  <c r="H56" i="1" s="1"/>
  <c r="I57" i="1"/>
  <c r="I56" i="1" s="1"/>
  <c r="G57" i="1"/>
  <c r="G56" i="1" s="1"/>
  <c r="H54" i="1"/>
  <c r="H53" i="1" s="1"/>
  <c r="I54" i="1"/>
  <c r="I53" i="1" s="1"/>
  <c r="G54" i="1"/>
  <c r="H52" i="1" l="1"/>
  <c r="H51" i="1" s="1"/>
  <c r="I52" i="1"/>
  <c r="I51" i="1" s="1"/>
  <c r="G74" i="1"/>
  <c r="G73" i="1" s="1"/>
  <c r="H47" i="1" l="1"/>
  <c r="I47" i="1"/>
  <c r="G47" i="1"/>
  <c r="H153" i="1" l="1"/>
  <c r="I153" i="1"/>
  <c r="G153" i="1"/>
  <c r="H137" i="1"/>
  <c r="H136" i="1" s="1"/>
  <c r="I137" i="1"/>
  <c r="I136" i="1" s="1"/>
  <c r="H64" i="1" l="1"/>
  <c r="H63" i="1" s="1"/>
  <c r="I64" i="1"/>
  <c r="I63" i="1" s="1"/>
  <c r="G53" i="1"/>
  <c r="G52" i="1" s="1"/>
  <c r="G51" i="1" l="1"/>
  <c r="G64" i="1"/>
  <c r="G63" i="1" s="1"/>
  <c r="I91" i="1" l="1"/>
  <c r="I90" i="1" s="1"/>
  <c r="I79" i="1" s="1"/>
  <c r="H91" i="1"/>
  <c r="H90" i="1" s="1"/>
  <c r="H79" i="1" s="1"/>
  <c r="G91" i="1"/>
  <c r="G90" i="1" s="1"/>
  <c r="G79" i="1" s="1"/>
  <c r="I78" i="1" l="1"/>
  <c r="H78" i="1"/>
  <c r="G78" i="1"/>
  <c r="G72" i="1" s="1"/>
  <c r="H73" i="1"/>
  <c r="H76" i="1"/>
  <c r="H75" i="1" s="1"/>
  <c r="I73" i="1"/>
  <c r="I76" i="1"/>
  <c r="I75" i="1" s="1"/>
  <c r="H72" i="1" l="1"/>
  <c r="I72" i="1"/>
  <c r="I74" i="1"/>
  <c r="H74" i="1"/>
  <c r="G168" i="1"/>
  <c r="G167" i="1" s="1"/>
  <c r="G166" i="1" s="1"/>
  <c r="H168" i="1"/>
  <c r="H167" i="1" s="1"/>
  <c r="H166" i="1" s="1"/>
  <c r="I168" i="1"/>
  <c r="I167" i="1" s="1"/>
  <c r="I166" i="1" s="1"/>
  <c r="G117" i="1" l="1"/>
  <c r="G109" i="1" s="1"/>
  <c r="G146" i="1"/>
  <c r="H151" i="1"/>
  <c r="H150" i="1" s="1"/>
  <c r="I151" i="1"/>
  <c r="I150" i="1" s="1"/>
  <c r="G151" i="1"/>
  <c r="G150" i="1" s="1"/>
  <c r="H99" i="1" l="1"/>
  <c r="I99" i="1"/>
  <c r="I96" i="1"/>
  <c r="I95" i="1" s="1"/>
  <c r="I94" i="1" s="1"/>
  <c r="I93" i="1" s="1"/>
  <c r="I71" i="1" s="1"/>
  <c r="H96" i="1"/>
  <c r="H95" i="1" s="1"/>
  <c r="H94" i="1" s="1"/>
  <c r="H93" i="1" s="1"/>
  <c r="H71" i="1" s="1"/>
  <c r="G96" i="1"/>
  <c r="G95" i="1" s="1"/>
  <c r="G94" i="1" s="1"/>
  <c r="G93" i="1" s="1"/>
  <c r="G71" i="1" s="1"/>
  <c r="G165" i="1" l="1"/>
  <c r="G164" i="1" s="1"/>
  <c r="H148" i="1" l="1"/>
  <c r="H145" i="1" s="1"/>
  <c r="I148" i="1"/>
  <c r="I145" i="1" s="1"/>
  <c r="G148" i="1"/>
  <c r="G145" i="1" s="1"/>
  <c r="I144" i="1" l="1"/>
  <c r="G144" i="1"/>
  <c r="H144" i="1"/>
  <c r="I39" i="1"/>
  <c r="I36" i="1" s="1"/>
  <c r="H39" i="1"/>
  <c r="H36" i="1" s="1"/>
  <c r="G39" i="1"/>
  <c r="G36" i="1" s="1"/>
  <c r="I143" i="1" l="1"/>
  <c r="I142" i="1" s="1"/>
  <c r="I141" i="1" s="1"/>
  <c r="H143" i="1"/>
  <c r="H142" i="1" s="1"/>
  <c r="H141" i="1" s="1"/>
  <c r="G143" i="1"/>
  <c r="G142" i="1" s="1"/>
  <c r="G141" i="1" s="1"/>
  <c r="I35" i="1"/>
  <c r="I30" i="1" s="1"/>
  <c r="H35" i="1"/>
  <c r="H30" i="1" s="1"/>
  <c r="G35" i="1"/>
  <c r="G30" i="1" s="1"/>
  <c r="H162" i="1"/>
  <c r="H161" i="1" s="1"/>
  <c r="H160" i="1" s="1"/>
  <c r="H159" i="1" s="1"/>
  <c r="I162" i="1"/>
  <c r="I161" i="1" s="1"/>
  <c r="I160" i="1" s="1"/>
  <c r="I159" i="1" s="1"/>
  <c r="I135" i="1" l="1"/>
  <c r="I134" i="1" s="1"/>
  <c r="H135" i="1"/>
  <c r="H134" i="1" s="1"/>
  <c r="H28" i="1"/>
  <c r="H27" i="1" s="1"/>
  <c r="H26" i="1" s="1"/>
  <c r="H25" i="1" s="1"/>
  <c r="I28" i="1"/>
  <c r="I27" i="1" s="1"/>
  <c r="I26" i="1" s="1"/>
  <c r="I25" i="1" s="1"/>
  <c r="G162" i="1"/>
  <c r="G161" i="1" s="1"/>
  <c r="G160" i="1" s="1"/>
  <c r="G159" i="1" s="1"/>
  <c r="I130" i="1"/>
  <c r="I129" i="1" s="1"/>
  <c r="H130" i="1"/>
  <c r="H129" i="1" s="1"/>
  <c r="G130" i="1"/>
  <c r="G129" i="1" s="1"/>
  <c r="I62" i="1"/>
  <c r="I50" i="1" s="1"/>
  <c r="I49" i="1" s="1"/>
  <c r="H62" i="1"/>
  <c r="H50" i="1" s="1"/>
  <c r="H49" i="1" s="1"/>
  <c r="G28" i="1"/>
  <c r="G27" i="1" s="1"/>
  <c r="G26" i="1" s="1"/>
  <c r="G25" i="1" s="1"/>
  <c r="H117" i="1" l="1"/>
  <c r="H109" i="1" s="1"/>
  <c r="I128" i="1"/>
  <c r="H128" i="1"/>
  <c r="I117" i="1"/>
  <c r="I109" i="1" s="1"/>
  <c r="G128" i="1"/>
  <c r="I165" i="1"/>
  <c r="I164" i="1" s="1"/>
  <c r="H165" i="1"/>
  <c r="H164" i="1" s="1"/>
  <c r="G135" i="1"/>
  <c r="G134" i="1" s="1"/>
  <c r="I16" i="1"/>
  <c r="I15" i="1" s="1"/>
  <c r="I14" i="1" s="1"/>
  <c r="H16" i="1"/>
  <c r="H15" i="1" s="1"/>
  <c r="H14" i="1" s="1"/>
  <c r="G105" i="1"/>
  <c r="G99" i="1" s="1"/>
  <c r="G62" i="1"/>
  <c r="G50" i="1" s="1"/>
  <c r="G49" i="1" s="1"/>
  <c r="G16" i="1"/>
  <c r="G15" i="1" s="1"/>
  <c r="G14" i="1" s="1"/>
  <c r="H98" i="1" l="1"/>
  <c r="H183" i="1" s="1"/>
  <c r="G98" i="1"/>
  <c r="G183" i="1" s="1"/>
  <c r="I98" i="1"/>
  <c r="I183" i="1" s="1"/>
</calcChain>
</file>

<file path=xl/sharedStrings.xml><?xml version="1.0" encoding="utf-8"?>
<sst xmlns="http://schemas.openxmlformats.org/spreadsheetml/2006/main" count="641" uniqueCount="195">
  <si>
    <t>Наименование</t>
  </si>
  <si>
    <t>Раздел</t>
  </si>
  <si>
    <t>Подраздел</t>
  </si>
  <si>
    <t>Целевая статья</t>
  </si>
  <si>
    <t>Вид расхода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</si>
  <si>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</si>
  <si>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</si>
  <si>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</si>
  <si>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</si>
  <si>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 xml:space="preserve"> Обеспечение функционирования представительных органов МО</t>
  </si>
  <si>
    <t xml:space="preserve">Обеспечение функционирования аппарата представительных органов </t>
  </si>
  <si>
    <t>04</t>
  </si>
  <si>
    <t>Непрограммные расходы</t>
  </si>
  <si>
    <t>Национальная безопасность и правоохранительная деятельность</t>
  </si>
  <si>
    <t>09</t>
  </si>
  <si>
    <t>Непрограммные  расходы</t>
  </si>
  <si>
    <t>08</t>
  </si>
  <si>
    <t>Национальная экономика</t>
  </si>
  <si>
    <t>Жилищно-коммунальное хозяйство</t>
  </si>
  <si>
    <t>05</t>
  </si>
  <si>
    <t>02</t>
  </si>
  <si>
    <t>Физическая культура и спорт</t>
  </si>
  <si>
    <t>Другие вопросы в области жилищно-коммунального хозяйства</t>
  </si>
  <si>
    <t>13</t>
  </si>
  <si>
    <t>Другие общегосударственные вопросы</t>
  </si>
  <si>
    <t>Резервные фонды</t>
  </si>
  <si>
    <t>Благоустройство</t>
  </si>
  <si>
    <t>Культура</t>
  </si>
  <si>
    <t>Пенсионное обеспечение</t>
  </si>
  <si>
    <t>Физическая культура</t>
  </si>
  <si>
    <t>71 1 00 00000</t>
  </si>
  <si>
    <t>71 0 00 00000</t>
  </si>
  <si>
    <t>71 1 00 00110</t>
  </si>
  <si>
    <t xml:space="preserve">Расходы на выплаты по оплате труда работников государственных органов по аппарату представительных органов </t>
  </si>
  <si>
    <t>99 0 00 00000</t>
  </si>
  <si>
    <t>99 9 00 00000</t>
  </si>
  <si>
    <t>99 9 00 20010</t>
  </si>
  <si>
    <t xml:space="preserve">Резервный фонд муниципального образования </t>
  </si>
  <si>
    <t>99 9 00 20020</t>
  </si>
  <si>
    <t>99 9 00 20460</t>
  </si>
  <si>
    <t xml:space="preserve">Расходы, связанные с подготовкой населения и организаций к действиям в чрезвычайной ситуации в мирное время   </t>
  </si>
  <si>
    <t>99 9 00 20440</t>
  </si>
  <si>
    <t>99 9 00 20350</t>
  </si>
  <si>
    <t>Расходы, связанные с мероприятиями  в области коммунального хозяйства</t>
  </si>
  <si>
    <t>99 9 00 20360</t>
  </si>
  <si>
    <t>99 9 00 20370</t>
  </si>
  <si>
    <t>99 9 00 20390</t>
  </si>
  <si>
    <t>99 9 00 00590</t>
  </si>
  <si>
    <t>01 0 00 00000</t>
  </si>
  <si>
    <t>Расходы, связанные с доплатой к пенсиям муниципальных служащих</t>
  </si>
  <si>
    <t>99 9 00 71020</t>
  </si>
  <si>
    <t xml:space="preserve">Расходы, связанные с мероприятиями по  развитию спорта м.о.г.Киреевск </t>
  </si>
  <si>
    <t>Коммунальное хозяйство</t>
  </si>
  <si>
    <t>Дорожное хозяйство</t>
  </si>
  <si>
    <t>Жилищное хозяйство</t>
  </si>
  <si>
    <t>Расходы, связанные с мероприятиями по благоустройству городских поселений</t>
  </si>
  <si>
    <t>Иные  межбюджетные трансферты</t>
  </si>
  <si>
    <t>Расходы, связанные с мероприятиями в области уличного  освещения</t>
  </si>
  <si>
    <t>Расходы на выплаты персоналу казенных учреждений</t>
  </si>
  <si>
    <t>Уплата налогов, сборов и иных платежей</t>
  </si>
  <si>
    <t>Расходы на выплаты персоналу государственных(муниципальных) органов</t>
  </si>
  <si>
    <t>Другие вопросы в области национальной экономики</t>
  </si>
  <si>
    <t>Расходы, связанные с мероприятиями по землеустройству и землепользованию</t>
  </si>
  <si>
    <t>Иные закупки товаров, работ и услуг для обеспечения государственных (муниципальных) нужд</t>
  </si>
  <si>
    <t>12</t>
  </si>
  <si>
    <t>99 9 00 20330</t>
  </si>
  <si>
    <t xml:space="preserve">Расходы на обеспечение деятельности  администрации мо Киреевский район </t>
  </si>
  <si>
    <t>04 0 00 00000</t>
  </si>
  <si>
    <t>11</t>
  </si>
  <si>
    <t>Расходы, связанные с ремонтом, содержанием дорог и организацией дорожного движения, осуществляемые за счет средств дорожного фонда района</t>
  </si>
  <si>
    <t xml:space="preserve">Культура, кинематография </t>
  </si>
  <si>
    <t>09 0 00 00000</t>
  </si>
  <si>
    <t>Расходы,  связанные с капитальным, текущим ремонтом и содержанием  муниципального жилищного фонда</t>
  </si>
  <si>
    <t>Иные закупки товаров, работ и услуг для обеспечения государственных муниципальных) нужд</t>
  </si>
  <si>
    <t>Резервные средства</t>
  </si>
  <si>
    <t>Итого</t>
  </si>
  <si>
    <t>Расходы, связанные с подготовкой населения и организаций к действиям в чрезвычайной ситуации в мирное время</t>
  </si>
  <si>
    <t>12 0 00 00000</t>
  </si>
  <si>
    <t>Расходы на обеспечение деятельности (оказание услуг) государственных (муниципальных) организаций (МБУ"Киреевский ФОК")</t>
  </si>
  <si>
    <t>Расходы на обеспечение деятельности (оказание услуг) государственных (муниципальных) организаций (МБУК"Киреевский ГДК")</t>
  </si>
  <si>
    <t>Расходы на обеспечение деятельности (оказание услуг) государственных (муниципальных) организаций (МБУК"Киреевский ГПКО")</t>
  </si>
  <si>
    <t>Расходы на обеспечение деятельности(оказания услуг) государственных (муниципальных)организаций (МКУ "Городское хозяйство")</t>
  </si>
  <si>
    <t>10</t>
  </si>
  <si>
    <t>Защита населения и территории от чрезвычайных ситуаций природного и техногенного характера,  пожарная безопасность</t>
  </si>
  <si>
    <t>Иные выплаты населению</t>
  </si>
  <si>
    <t>Публичные нормативные социальные выплаты гражданам</t>
  </si>
  <si>
    <t xml:space="preserve">Иные непрограммные мероприятия в рамках непрограммных расходов </t>
  </si>
  <si>
    <t>Регистрация муниципального имущества и проведение кадастровых работ</t>
  </si>
  <si>
    <t>12 4 00 00000</t>
  </si>
  <si>
    <t>12 4 01 00000</t>
  </si>
  <si>
    <t>12 4 01 20440</t>
  </si>
  <si>
    <t xml:space="preserve">Комплексы процессных мероприятий </t>
  </si>
  <si>
    <t>Комплекс процессных мероприятий  "Поддержание в готовности к использованию по предназначению источников наружного пожарного водоснабжения (ремонт, замена, установка вышедших из строя пожарных гидрантов)"</t>
  </si>
  <si>
    <t>12 4 02 00000</t>
  </si>
  <si>
    <t>12 4 02 20440</t>
  </si>
  <si>
    <t>Комплекс процессных мероприятий "Организация мероприятий по проведению противопожарной пропаганды с населением путем раздачи памяток по противопожарной тематике"</t>
  </si>
  <si>
    <t>12 4 03 00000</t>
  </si>
  <si>
    <t>12 4 03 20440</t>
  </si>
  <si>
    <t>Комплекс процессных мероприятий "Устройство защитной минерализованной полосы (опашка) на территории муниципального образования город Киреевск Киреевского района"</t>
  </si>
  <si>
    <t>Комплексы процессных мероприятий</t>
  </si>
  <si>
    <t>Комплексы процессных мероприятий "Безопасность дорожного движения"</t>
  </si>
  <si>
    <t>Расходы, направленные на повышение безопасности дорожного движения на автомобильных дорогах общего пользования местного значения</t>
  </si>
  <si>
    <t>04 4 00 00000</t>
  </si>
  <si>
    <t>04 4 01 00000</t>
  </si>
  <si>
    <t>04 4 01 20091</t>
  </si>
  <si>
    <t>09 4 00 00000</t>
  </si>
  <si>
    <t>09 4 02 00000</t>
  </si>
  <si>
    <t>09 4 02 20090</t>
  </si>
  <si>
    <t>01 4 03 00000</t>
  </si>
  <si>
    <t>01 4 03 00590</t>
  </si>
  <si>
    <t>Комплекс процессных мероприятий "Развитие физической культуры и спорта м.о.г. Киреевск"</t>
  </si>
  <si>
    <t>Субсидии бюджетному учреждению</t>
  </si>
  <si>
    <t>01 4 00 00000</t>
  </si>
  <si>
    <t>01 4 03 20110</t>
  </si>
  <si>
    <t>01 4 01 00000</t>
  </si>
  <si>
    <t>01 4 01 00590</t>
  </si>
  <si>
    <t>01 4 01 80890</t>
  </si>
  <si>
    <t>Комплекс процессных мероприятий "Сохранение и развитие традиционной народной культуры, промыслов и ремесел"</t>
  </si>
  <si>
    <t>На частичную компенсацию дополнительных расходов на повышение оплаты труда работников муниципальных учреждений культуры (для МБУК "Кир. ГДК")</t>
  </si>
  <si>
    <t>На частичную компенсацию дополнительных расходов на повышение оплаты труда работников муниципальных учреждений культуры(для МБУК "Кир. ГПКО")</t>
  </si>
  <si>
    <t>01 4 02 00000</t>
  </si>
  <si>
    <t>01 4 02 00590</t>
  </si>
  <si>
    <t>01 4 02 80890</t>
  </si>
  <si>
    <t>Комплекс процессных мероприятий " Поэтапная реконструкция сетей коммунальной инфраструктуры, имеющих большой процент износа"</t>
  </si>
  <si>
    <t>11 0 00 00000</t>
  </si>
  <si>
    <t>11 4 00 00000</t>
  </si>
  <si>
    <t>11 4 01 00000</t>
  </si>
  <si>
    <t>Муниципальная программа "Обеспечение первичных мер пожарной безопасности на территории муниципального образования город Киреевск Киреевского района"</t>
  </si>
  <si>
    <t>Муниципальная программа "Комплексное развитие систем коммунальной инфраструктуры муниципального образования город Киреевск Киреевского района"</t>
  </si>
  <si>
    <t>Муниципальная программа "Развитие культуры и спорта муниципального образования город Киреевск Киреевского района"</t>
  </si>
  <si>
    <t>Расходы, связанные с организацией библиотечного обслуживания населения, комплектованием и обеспечением сохранности библиотечных фондов библиотек поселений</t>
  </si>
  <si>
    <t>99 9 00 80040</t>
  </si>
  <si>
    <t>2025г.</t>
  </si>
  <si>
    <t>Муниципальная программа "Повышение безопасности дорожного движения в муниципальном образовании город Киреевск Киреевского района на 2022-2027 годы"</t>
  </si>
  <si>
    <t>Муниципальная программа «Модернизация и развитие автомобильных дорог и дорожного хозяйства муниципального образования город Киреевск Киреевкого района на 2022-2027 годы"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</si>
  <si>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</si>
  <si>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</si>
  <si>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Передача полномочий на осуществление внешнего муниципального финансового контроля</t>
  </si>
  <si>
    <t>09 4 01 00000</t>
  </si>
  <si>
    <t>09 4 01 20090</t>
  </si>
  <si>
    <t>99 9 00 20040</t>
  </si>
  <si>
    <t>Расходы на выплаты персоналу государственных (муниципальных) органов</t>
  </si>
  <si>
    <t>14</t>
  </si>
  <si>
    <t>Другие вопросы в области национальной безопасности и правоохранительной деятельности</t>
  </si>
  <si>
    <t>99 9 00 S0600</t>
  </si>
  <si>
    <t>Расходы на оказание поддержки граждан и их объединений, участвующих в охране общественного порядка</t>
  </si>
  <si>
    <t>99 9 00 81260</t>
  </si>
  <si>
    <t>Расходы, направленные на проведение конкурсов «Активный сельский староста», «Активный руководитель территориального общественного самоуправления»</t>
  </si>
  <si>
    <t xml:space="preserve">                                                                                                              к решению Собрания депутатов муниципального образования город Киреевск Киреевского района  </t>
  </si>
  <si>
    <t>2026г.</t>
  </si>
  <si>
    <t>71 1 00 00190</t>
  </si>
  <si>
    <t>Расходы на обеспечение функций государственных (муниципальных) органов по аппарату представительных органов</t>
  </si>
  <si>
    <t>Комплекс процессных мероприятий "Содержание автомобильных дорог общего пользования местного значения на территории муниципального образования город Киреевск Киреевского района на 2022-2027 годы"</t>
  </si>
  <si>
    <t>Комплекс процессных мероприятий "Капитальный ремонт и ремонт автомобильных дорог общего пользования местного значения и ремонт дворовых территорий многоквартирных домов и проездов к дворовым территориям многоквартирных домов на территории муниципального образования город Киреевск Киреевского района на 2022-2027 годы"</t>
  </si>
  <si>
    <t>Комплекс процессных мероприятий " Развитие парка культуры и отдыха г.Киреевск"</t>
  </si>
  <si>
    <t>99 9 00 20600</t>
  </si>
  <si>
    <t>Прочие выплаты по обязательствам муниципального образования город Киреевск Киреевского района</t>
  </si>
  <si>
    <t>Исполнение судебных актов</t>
  </si>
  <si>
    <r>
      <t>09 4 01 8001</t>
    </r>
    <r>
      <rPr>
        <b/>
        <sz val="10"/>
        <color theme="1"/>
        <rFont val="PT Astra Serif"/>
        <family val="1"/>
        <charset val="204"/>
      </rPr>
      <t>I</t>
    </r>
  </si>
  <si>
    <t>Расходы, направленные на устранение дефектов и повреждений асфальтобетонного покрытия автомобильных дорог местного значения (ямочный ремонт), источником финансового обеспечения которых являются бюджетные ассигнования резервного фонда Правительства Тульской области</t>
  </si>
  <si>
    <t>11 4 01 S0340</t>
  </si>
  <si>
    <t>Мероприятия, направленные на строительство и капитальный ремонт объектов коммунальной инфраструктуры</t>
  </si>
  <si>
    <t>Заместитель начальника финансового управления администрации муниципального образования Киреевский район</t>
  </si>
  <si>
    <t>Т.В. Архипенкова</t>
  </si>
  <si>
    <t>Финансовое обеспечение дорожной деятельности в отношении автомобильных дорог общего пользования местного значения</t>
  </si>
  <si>
    <t>09 4 01 82440</t>
  </si>
  <si>
    <t>2027г.</t>
  </si>
  <si>
    <t>11 2 00 00000</t>
  </si>
  <si>
    <t>11 2 01 00000</t>
  </si>
  <si>
    <t>11 2 01 S0551</t>
  </si>
  <si>
    <t>Инициативный проект "Выполнение работ по ремонту системы теплоснабжения, канализации многоквартирного дома по адресу: Тульская область, Киреевский район, г.Киреевск, ул.Л.Толстого, д.20"</t>
  </si>
  <si>
    <t>Муниципальные проекты</t>
  </si>
  <si>
    <t>Муниципальный проект "Реализация проекта "Народный бюджет"</t>
  </si>
  <si>
    <t>01 4 03 S0180</t>
  </si>
  <si>
    <t>99 9 00 20601</t>
  </si>
  <si>
    <t>Расходы, связанные с мероприятиями по капитальному ремонту спортивных объектов, находящихся в муниципальной собственности</t>
  </si>
  <si>
    <t>Прочие расходы муниципального образования город Киреевск Киреевского района</t>
  </si>
  <si>
    <t>Массовый спорт</t>
  </si>
  <si>
    <t xml:space="preserve">Приложение № 3  </t>
  </si>
  <si>
    <t>Распределение бюджетных ассигнований бюджета муниципального образования город Киреевск Киреевского района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 муниципального образования город Киреевск Киреевского района на 2025 год и на плановый период 2026 и 2027 годов</t>
  </si>
  <si>
    <t>(рублей)</t>
  </si>
  <si>
    <t>11 4 01 S0390</t>
  </si>
  <si>
    <t>Мероприятия, направленные на строительство (реконструкцию), модернизацию, капитальный ремонт и ремонт объектов водоснабжения Тульской области</t>
  </si>
  <si>
    <t xml:space="preserve"> от 25.12.2024 № 17-1</t>
  </si>
  <si>
    <t>Муниципальная программа "Формирование современной городской среды в муниципальном образовании город Киреевск Киреевского района"</t>
  </si>
  <si>
    <t>Муниципальный проект "Формирование комфортной городской среды"</t>
  </si>
  <si>
    <t>Реализация программ формирования современной городской среды</t>
  </si>
  <si>
    <t>06 0 00 00000</t>
  </si>
  <si>
    <t>06 2 00 00000</t>
  </si>
  <si>
    <t>06 2 И4 00000</t>
  </si>
  <si>
    <t>06 2 И4 55550</t>
  </si>
  <si>
    <t xml:space="preserve">99 9 00 20010               </t>
  </si>
  <si>
    <t>Социальные выплаты гражданам, кроме публичных нормативных социальных выплат</t>
  </si>
  <si>
    <t xml:space="preserve">Приложение №2   </t>
  </si>
  <si>
    <t>от 26.02.2025 № 19-1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</si>
</sst>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11"/>
      <color theme="1"/>
      <name val="PT Astra Serif"/>
      <family val="1"/>
      <charset val="204"/>
    </font>
    <font>
      <sz val="10"/>
      <color theme="1"/>
      <name val="PT Astra Serif"/>
      <family val="1"/>
      <charset val="204"/>
    </font>
    <font>
      <b/>
      <sz val="12"/>
      <color theme="1"/>
      <name val="PT Astra Serif"/>
      <family val="1"/>
      <charset val="204"/>
    </font>
    <font>
      <b/>
      <sz val="10"/>
      <color theme="1"/>
      <name val="PT Astra Serif"/>
      <family val="1"/>
      <charset val="204"/>
    </font>
    <font>
      <sz val="10"/>
      <color rgb="FF000000"/>
      <name val="PT Astra Serif"/>
      <family val="1"/>
      <charset val="204"/>
    </font>
    <font>
      <sz val="10"/>
      <name val="PT Astra Serif"/>
      <family val="1"/>
      <charset val="204"/>
    </font>
    <font>
      <b/>
      <sz val="14"/>
      <color theme="1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vertical="top"/>
    </xf>
    <xf numFmtId="164" fontId="0" fillId="0" borderId="0" xfId="0" applyNumberForma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Border="1" applyAlignment="1">
      <alignment vertical="top"/>
    </xf>
    <xf numFmtId="0" fontId="5" fillId="0" borderId="0" xfId="0" applyFont="1" applyAlignment="1">
      <alignment vertical="top"/>
    </xf>
    <xf numFmtId="164" fontId="5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0" fontId="6" fillId="0" borderId="3" xfId="0" applyFont="1" applyBorder="1" applyAlignment="1">
      <alignment horizontal="left" wrapText="1"/>
    </xf>
    <xf numFmtId="49" fontId="6" fillId="0" borderId="1" xfId="0" applyNumberFormat="1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49" fontId="10" fillId="0" borderId="3" xfId="1" applyNumberFormat="1" applyFont="1" applyFill="1" applyBorder="1" applyAlignment="1">
      <alignment horizontal="left" wrapText="1"/>
    </xf>
    <xf numFmtId="0" fontId="9" fillId="0" borderId="8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49" fontId="10" fillId="0" borderId="0" xfId="1" applyNumberFormat="1" applyFont="1" applyFill="1" applyBorder="1" applyAlignment="1">
      <alignment horizontal="left" wrapText="1"/>
    </xf>
    <xf numFmtId="49" fontId="10" fillId="0" borderId="0" xfId="1" applyNumberFormat="1" applyFont="1" applyFill="1" applyBorder="1" applyAlignment="1">
      <alignment horizontal="center" wrapText="1"/>
    </xf>
    <xf numFmtId="0" fontId="11" fillId="0" borderId="9" xfId="0" applyFont="1" applyBorder="1" applyAlignment="1">
      <alignment horizontal="left" wrapText="1"/>
    </xf>
    <xf numFmtId="0" fontId="6" fillId="0" borderId="10" xfId="0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2" xfId="0" applyNumberFormat="1" applyFont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wrapText="1"/>
    </xf>
    <xf numFmtId="0" fontId="10" fillId="2" borderId="3" xfId="0" applyFont="1" applyFill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>
      <alignment vertical="top" wrapText="1"/>
    </xf>
    <xf numFmtId="0" fontId="10" fillId="2" borderId="1" xfId="0" applyFont="1" applyFill="1" applyBorder="1" applyAlignment="1" applyProtection="1">
      <alignment horizontal="center"/>
      <protection locked="0"/>
    </xf>
    <xf numFmtId="4" fontId="8" fillId="0" borderId="10" xfId="0" applyNumberFormat="1" applyFont="1" applyBorder="1" applyAlignment="1">
      <alignment horizontal="center"/>
    </xf>
    <xf numFmtId="49" fontId="6" fillId="0" borderId="11" xfId="0" applyNumberFormat="1" applyFont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wrapText="1"/>
    </xf>
    <xf numFmtId="0" fontId="10" fillId="0" borderId="3" xfId="0" applyFont="1" applyBorder="1" applyAlignment="1">
      <alignment horizontal="left" wrapText="1"/>
    </xf>
    <xf numFmtId="0" fontId="9" fillId="0" borderId="8" xfId="0" applyFont="1" applyBorder="1" applyAlignment="1">
      <alignment horizontal="left" wrapText="1"/>
    </xf>
    <xf numFmtId="4" fontId="8" fillId="0" borderId="12" xfId="0" applyNumberFormat="1" applyFont="1" applyBorder="1" applyAlignment="1">
      <alignment horizontal="center"/>
    </xf>
    <xf numFmtId="0" fontId="8" fillId="0" borderId="5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textRotation="90" wrapText="1"/>
    </xf>
    <xf numFmtId="0" fontId="8" fillId="0" borderId="4" xfId="0" applyNumberFormat="1" applyFont="1" applyBorder="1" applyAlignment="1">
      <alignment horizontal="center" vertical="center" textRotation="90" wrapText="1"/>
    </xf>
    <xf numFmtId="0" fontId="8" fillId="0" borderId="4" xfId="0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left" wrapText="1"/>
    </xf>
    <xf numFmtId="49" fontId="10" fillId="0" borderId="0" xfId="1" applyNumberFormat="1" applyFont="1" applyFill="1" applyBorder="1" applyAlignment="1">
      <alignment horizontal="right" wrapText="1"/>
    </xf>
    <xf numFmtId="0" fontId="5" fillId="0" borderId="7" xfId="0" applyFont="1" applyBorder="1" applyAlignment="1">
      <alignment horizontal="right" wrapText="1"/>
    </xf>
    <xf numFmtId="0" fontId="7" fillId="0" borderId="0" xfId="0" applyFont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0"/>
  <sheetViews>
    <sheetView tabSelected="1" topLeftCell="A3" zoomScaleNormal="100" workbookViewId="0">
      <selection activeCell="H5" sqref="H5:I5"/>
    </sheetView>
  </sheetViews>
  <sheetFormatPr defaultRowHeight="15" x14ac:dyDescent="0.25"/>
  <cols>
    <col min="1" max="1" width="3.140625" style="1" customWidth="1"/>
    <col min="2" max="2" width="32.140625" style="1" customWidth="1"/>
    <col min="3" max="3" width="5.7109375" style="1" customWidth="1"/>
    <col min="4" max="4" width="5.42578125" style="1" customWidth="1"/>
    <col min="5" max="5" width="12.5703125" style="1" customWidth="1"/>
    <col min="6" max="6" width="5.140625" style="1" customWidth="1"/>
    <col min="7" max="7" width="13.42578125" style="2" customWidth="1"/>
    <col min="8" max="8" width="13" style="1" customWidth="1"/>
    <col min="9" max="9" width="13.140625" style="1" customWidth="1"/>
    <col min="10" max="10" width="11.85546875" style="1" customWidth="1"/>
    <col min="11" max="16384" width="9.140625" style="1"/>
  </cols>
  <sheetData>
    <row r="1" spans="2:9" hidden="1" x14ac:dyDescent="0.25"/>
    <row r="2" spans="2:9" hidden="1" x14ac:dyDescent="0.25"/>
    <row r="3" spans="2:9" ht="15" customHeight="1" x14ac:dyDescent="0.2">
      <c r="H3" s="42" t="s">
        <v>193</v>
      </c>
      <c r="I3" s="42"/>
    </row>
    <row r="4" spans="2:9" ht="42" customHeight="1" x14ac:dyDescent="0.2">
      <c r="G4" s="42" t="s">
        <v>148</v>
      </c>
      <c r="H4" s="42"/>
      <c r="I4" s="42"/>
    </row>
    <row r="5" spans="2:9" ht="27.75" customHeight="1" x14ac:dyDescent="0.2">
      <c r="G5" s="41"/>
      <c r="H5" s="43" t="s">
        <v>194</v>
      </c>
      <c r="I5" s="43"/>
    </row>
    <row r="6" spans="2:9" ht="27.75" customHeight="1" x14ac:dyDescent="0.2">
      <c r="H6" s="42" t="s">
        <v>178</v>
      </c>
      <c r="I6" s="42"/>
    </row>
    <row r="7" spans="2:9" ht="39.75" customHeight="1" x14ac:dyDescent="0.2">
      <c r="B7" s="7"/>
      <c r="C7" s="7"/>
      <c r="D7" s="9"/>
      <c r="E7" s="9"/>
      <c r="F7" s="9"/>
      <c r="G7" s="42" t="s">
        <v>148</v>
      </c>
      <c r="H7" s="42"/>
      <c r="I7" s="42"/>
    </row>
    <row r="8" spans="2:9" ht="18.75" customHeight="1" x14ac:dyDescent="0.2">
      <c r="B8" s="7"/>
      <c r="C8" s="7"/>
      <c r="D8" s="9"/>
      <c r="E8" s="9"/>
      <c r="F8" s="9"/>
      <c r="G8" s="9"/>
      <c r="H8" s="42" t="s">
        <v>183</v>
      </c>
      <c r="I8" s="42"/>
    </row>
    <row r="9" spans="2:9" ht="18" customHeight="1" x14ac:dyDescent="0.25">
      <c r="B9" s="7"/>
      <c r="C9" s="7"/>
      <c r="D9" s="9"/>
      <c r="E9" s="9"/>
      <c r="F9" s="9"/>
      <c r="G9" s="9"/>
      <c r="H9" s="9"/>
      <c r="I9" s="9"/>
    </row>
    <row r="10" spans="2:9" ht="24.75" hidden="1" customHeight="1" x14ac:dyDescent="0.25">
      <c r="B10" s="7"/>
      <c r="C10" s="7"/>
      <c r="D10" s="7"/>
      <c r="E10" s="7"/>
      <c r="F10" s="7"/>
      <c r="G10" s="9"/>
      <c r="H10" s="9"/>
      <c r="I10" s="9"/>
    </row>
    <row r="11" spans="2:9" ht="86.25" customHeight="1" x14ac:dyDescent="0.25">
      <c r="B11" s="46" t="s">
        <v>179</v>
      </c>
      <c r="C11" s="46"/>
      <c r="D11" s="46"/>
      <c r="E11" s="46"/>
      <c r="F11" s="46"/>
      <c r="G11" s="46"/>
      <c r="H11" s="46"/>
      <c r="I11" s="46"/>
    </row>
    <row r="12" spans="2:9" ht="45" customHeight="1" thickBot="1" x14ac:dyDescent="0.3">
      <c r="B12" s="7"/>
      <c r="C12" s="7"/>
      <c r="D12" s="7"/>
      <c r="E12" s="7"/>
      <c r="F12" s="7"/>
      <c r="G12" s="8"/>
      <c r="H12" s="45" t="s">
        <v>180</v>
      </c>
      <c r="I12" s="45"/>
    </row>
    <row r="13" spans="2:9" ht="58.5" customHeight="1" x14ac:dyDescent="0.25">
      <c r="B13" s="35" t="s">
        <v>0</v>
      </c>
      <c r="C13" s="36" t="s">
        <v>1</v>
      </c>
      <c r="D13" s="36" t="s">
        <v>2</v>
      </c>
      <c r="E13" s="37" t="s">
        <v>3</v>
      </c>
      <c r="F13" s="38" t="s">
        <v>4</v>
      </c>
      <c r="G13" s="39" t="s">
        <v>132</v>
      </c>
      <c r="H13" s="38" t="s">
        <v>149</v>
      </c>
      <c r="I13" s="40" t="s">
        <v>166</v>
      </c>
    </row>
    <row r="14" spans="2:9" s="3" customFormat="1" ht="21.75" customHeight="1" x14ac:dyDescent="0.2">
      <c r="B14" s="10" t="s">
        <v>5</v>
      </c>
      <c r="C14" s="11" t="s">
        <v>6</v>
      </c>
      <c r="D14" s="11"/>
      <c r="E14" s="11"/>
      <c r="F14" s="12"/>
      <c r="G14" s="23">
        <f>G15+G20+G25+G30</f>
        <v>2958610</v>
      </c>
      <c r="H14" s="23">
        <f>H15+H20+H25+H30</f>
        <v>2447610</v>
      </c>
      <c r="I14" s="24">
        <f>I15+I20+I25+I30</f>
        <v>2447610</v>
      </c>
    </row>
    <row r="15" spans="2:9" ht="63.75" x14ac:dyDescent="0.2">
      <c r="B15" s="10" t="s">
        <v>7</v>
      </c>
      <c r="C15" s="11" t="s">
        <v>6</v>
      </c>
      <c r="D15" s="11" t="s">
        <v>8</v>
      </c>
      <c r="E15" s="11"/>
      <c r="F15" s="12"/>
      <c r="G15" s="23">
        <f>SUM(G16)</f>
        <v>370089</v>
      </c>
      <c r="H15" s="23">
        <f t="shared" ref="H15:I16" si="0">SUM(H16)</f>
        <v>466311</v>
      </c>
      <c r="I15" s="24">
        <f t="shared" si="0"/>
        <v>587552</v>
      </c>
    </row>
    <row r="16" spans="2:9" ht="28.5" customHeight="1" x14ac:dyDescent="0.2">
      <c r="B16" s="10" t="s">
        <v>9</v>
      </c>
      <c r="C16" s="11" t="s">
        <v>6</v>
      </c>
      <c r="D16" s="11" t="s">
        <v>8</v>
      </c>
      <c r="E16" s="11" t="s">
        <v>31</v>
      </c>
      <c r="F16" s="12"/>
      <c r="G16" s="23">
        <f>SUM(G17)</f>
        <v>370089</v>
      </c>
      <c r="H16" s="23">
        <f t="shared" si="0"/>
        <v>466311</v>
      </c>
      <c r="I16" s="24">
        <f t="shared" si="0"/>
        <v>587552</v>
      </c>
    </row>
    <row r="17" spans="2:9" ht="32.25" customHeight="1" x14ac:dyDescent="0.2">
      <c r="B17" s="10" t="s">
        <v>10</v>
      </c>
      <c r="C17" s="11" t="s">
        <v>6</v>
      </c>
      <c r="D17" s="11" t="s">
        <v>8</v>
      </c>
      <c r="E17" s="11" t="s">
        <v>30</v>
      </c>
      <c r="F17" s="12"/>
      <c r="G17" s="23">
        <f>G18</f>
        <v>370089</v>
      </c>
      <c r="H17" s="23">
        <f t="shared" ref="H17:I17" si="1">H18</f>
        <v>466311</v>
      </c>
      <c r="I17" s="24">
        <f t="shared" si="1"/>
        <v>587552</v>
      </c>
    </row>
    <row r="18" spans="2:9" ht="51" customHeight="1" x14ac:dyDescent="0.2">
      <c r="B18" s="10" t="s">
        <v>33</v>
      </c>
      <c r="C18" s="11" t="s">
        <v>6</v>
      </c>
      <c r="D18" s="11" t="s">
        <v>8</v>
      </c>
      <c r="E18" s="11" t="s">
        <v>32</v>
      </c>
      <c r="F18" s="12"/>
      <c r="G18" s="23">
        <f>G19</f>
        <v>370089</v>
      </c>
      <c r="H18" s="23">
        <f t="shared" ref="H18:I18" si="2">H19</f>
        <v>466311</v>
      </c>
      <c r="I18" s="24">
        <f t="shared" si="2"/>
        <v>587552</v>
      </c>
    </row>
    <row r="19" spans="2:9" ht="38.25" x14ac:dyDescent="0.2">
      <c r="B19" s="10" t="s">
        <v>60</v>
      </c>
      <c r="C19" s="11" t="s">
        <v>6</v>
      </c>
      <c r="D19" s="11" t="s">
        <v>8</v>
      </c>
      <c r="E19" s="11" t="s">
        <v>32</v>
      </c>
      <c r="F19" s="12">
        <v>120</v>
      </c>
      <c r="G19" s="23">
        <v>370089</v>
      </c>
      <c r="H19" s="23">
        <v>466311</v>
      </c>
      <c r="I19" s="24">
        <v>587552</v>
      </c>
    </row>
    <row r="20" spans="2:9" ht="63.75" x14ac:dyDescent="0.2">
      <c r="B20" s="10" t="s">
        <v>136</v>
      </c>
      <c r="C20" s="11" t="s">
        <v>6</v>
      </c>
      <c r="D20" s="11" t="s">
        <v>135</v>
      </c>
      <c r="E20" s="11"/>
      <c r="F20" s="12"/>
      <c r="G20" s="23">
        <f>G21</f>
        <v>72951</v>
      </c>
      <c r="H20" s="23">
        <f t="shared" ref="H20:I20" si="3">H21</f>
        <v>72951</v>
      </c>
      <c r="I20" s="24">
        <f t="shared" si="3"/>
        <v>72951</v>
      </c>
    </row>
    <row r="21" spans="2:9" x14ac:dyDescent="0.2">
      <c r="B21" s="10" t="s">
        <v>12</v>
      </c>
      <c r="C21" s="11" t="s">
        <v>6</v>
      </c>
      <c r="D21" s="11" t="s">
        <v>135</v>
      </c>
      <c r="E21" s="11" t="s">
        <v>34</v>
      </c>
      <c r="F21" s="12"/>
      <c r="G21" s="23">
        <f>G22</f>
        <v>72951</v>
      </c>
      <c r="H21" s="23">
        <f t="shared" ref="H21:I21" si="4">H22</f>
        <v>72951</v>
      </c>
      <c r="I21" s="24">
        <f t="shared" si="4"/>
        <v>72951</v>
      </c>
    </row>
    <row r="22" spans="2:9" ht="32.25" customHeight="1" x14ac:dyDescent="0.2">
      <c r="B22" s="10" t="s">
        <v>86</v>
      </c>
      <c r="C22" s="11" t="s">
        <v>6</v>
      </c>
      <c r="D22" s="11" t="s">
        <v>135</v>
      </c>
      <c r="E22" s="11" t="s">
        <v>35</v>
      </c>
      <c r="F22" s="12"/>
      <c r="G22" s="23">
        <f>G23</f>
        <v>72951</v>
      </c>
      <c r="H22" s="23">
        <f t="shared" ref="H22:I22" si="5">H23</f>
        <v>72951</v>
      </c>
      <c r="I22" s="24">
        <f t="shared" si="5"/>
        <v>72951</v>
      </c>
    </row>
    <row r="23" spans="2:9" ht="51" x14ac:dyDescent="0.2">
      <c r="B23" s="10" t="s">
        <v>137</v>
      </c>
      <c r="C23" s="11" t="s">
        <v>6</v>
      </c>
      <c r="D23" s="11" t="s">
        <v>135</v>
      </c>
      <c r="E23" s="11" t="s">
        <v>140</v>
      </c>
      <c r="F23" s="12"/>
      <c r="G23" s="23">
        <f>G24</f>
        <v>72951</v>
      </c>
      <c r="H23" s="23">
        <f t="shared" ref="H23:I23" si="6">H24</f>
        <v>72951</v>
      </c>
      <c r="I23" s="24">
        <f t="shared" si="6"/>
        <v>72951</v>
      </c>
    </row>
    <row r="24" spans="2:9" x14ac:dyDescent="0.2">
      <c r="B24" s="10" t="s">
        <v>56</v>
      </c>
      <c r="C24" s="11" t="s">
        <v>6</v>
      </c>
      <c r="D24" s="11" t="s">
        <v>135</v>
      </c>
      <c r="E24" s="11" t="s">
        <v>140</v>
      </c>
      <c r="F24" s="12">
        <v>540</v>
      </c>
      <c r="G24" s="23">
        <v>72951</v>
      </c>
      <c r="H24" s="23">
        <v>72951</v>
      </c>
      <c r="I24" s="24">
        <v>72951</v>
      </c>
    </row>
    <row r="25" spans="2:9" x14ac:dyDescent="0.2">
      <c r="B25" s="10" t="s">
        <v>25</v>
      </c>
      <c r="C25" s="11" t="s">
        <v>6</v>
      </c>
      <c r="D25" s="11">
        <v>11</v>
      </c>
      <c r="E25" s="11"/>
      <c r="F25" s="12"/>
      <c r="G25" s="23">
        <f>SUM(G26)</f>
        <v>470000</v>
      </c>
      <c r="H25" s="23">
        <f t="shared" ref="H25:I28" si="7">SUM(H26)</f>
        <v>500000</v>
      </c>
      <c r="I25" s="24">
        <f t="shared" si="7"/>
        <v>500000</v>
      </c>
    </row>
    <row r="26" spans="2:9" x14ac:dyDescent="0.2">
      <c r="B26" s="10" t="s">
        <v>12</v>
      </c>
      <c r="C26" s="11" t="s">
        <v>6</v>
      </c>
      <c r="D26" s="11">
        <v>11</v>
      </c>
      <c r="E26" s="11" t="s">
        <v>34</v>
      </c>
      <c r="F26" s="12"/>
      <c r="G26" s="23">
        <f t="shared" ref="G26:G28" si="8">SUM(G27)</f>
        <v>470000</v>
      </c>
      <c r="H26" s="23">
        <f t="shared" si="7"/>
        <v>500000</v>
      </c>
      <c r="I26" s="24">
        <f t="shared" si="7"/>
        <v>500000</v>
      </c>
    </row>
    <row r="27" spans="2:9" ht="25.5" customHeight="1" x14ac:dyDescent="0.2">
      <c r="B27" s="10" t="s">
        <v>86</v>
      </c>
      <c r="C27" s="11" t="s">
        <v>6</v>
      </c>
      <c r="D27" s="11">
        <v>11</v>
      </c>
      <c r="E27" s="11" t="s">
        <v>35</v>
      </c>
      <c r="F27" s="12"/>
      <c r="G27" s="23">
        <f t="shared" si="8"/>
        <v>470000</v>
      </c>
      <c r="H27" s="23">
        <f t="shared" si="7"/>
        <v>500000</v>
      </c>
      <c r="I27" s="24">
        <f t="shared" si="7"/>
        <v>500000</v>
      </c>
    </row>
    <row r="28" spans="2:9" ht="27" customHeight="1" x14ac:dyDescent="0.2">
      <c r="B28" s="10" t="s">
        <v>37</v>
      </c>
      <c r="C28" s="11" t="s">
        <v>6</v>
      </c>
      <c r="D28" s="11">
        <v>11</v>
      </c>
      <c r="E28" s="11" t="s">
        <v>36</v>
      </c>
      <c r="F28" s="12"/>
      <c r="G28" s="23">
        <f t="shared" si="8"/>
        <v>470000</v>
      </c>
      <c r="H28" s="23">
        <f t="shared" si="7"/>
        <v>500000</v>
      </c>
      <c r="I28" s="24">
        <f t="shared" si="7"/>
        <v>500000</v>
      </c>
    </row>
    <row r="29" spans="2:9" ht="20.25" customHeight="1" x14ac:dyDescent="0.2">
      <c r="B29" s="10" t="s">
        <v>74</v>
      </c>
      <c r="C29" s="11" t="s">
        <v>6</v>
      </c>
      <c r="D29" s="11">
        <v>11</v>
      </c>
      <c r="E29" s="11" t="s">
        <v>36</v>
      </c>
      <c r="F29" s="12">
        <v>870</v>
      </c>
      <c r="G29" s="23">
        <v>470000</v>
      </c>
      <c r="H29" s="23">
        <v>500000</v>
      </c>
      <c r="I29" s="24">
        <v>500000</v>
      </c>
    </row>
    <row r="30" spans="2:9" ht="25.5" x14ac:dyDescent="0.2">
      <c r="B30" s="10" t="s">
        <v>24</v>
      </c>
      <c r="C30" s="11" t="s">
        <v>6</v>
      </c>
      <c r="D30" s="11">
        <v>13</v>
      </c>
      <c r="E30" s="11"/>
      <c r="F30" s="12"/>
      <c r="G30" s="23">
        <f>G35+G31</f>
        <v>2045570</v>
      </c>
      <c r="H30" s="23">
        <f t="shared" ref="H30:I30" si="9">SUM(H35)</f>
        <v>1408348</v>
      </c>
      <c r="I30" s="24">
        <f t="shared" si="9"/>
        <v>1287107</v>
      </c>
    </row>
    <row r="31" spans="2:9" ht="25.5" customHeight="1" x14ac:dyDescent="0.2">
      <c r="B31" s="10" t="s">
        <v>9</v>
      </c>
      <c r="C31" s="11" t="s">
        <v>6</v>
      </c>
      <c r="D31" s="11" t="s">
        <v>23</v>
      </c>
      <c r="E31" s="11" t="s">
        <v>31</v>
      </c>
      <c r="F31" s="12"/>
      <c r="G31" s="23">
        <f>G32</f>
        <v>94500</v>
      </c>
      <c r="H31" s="23">
        <f t="shared" ref="H31:I31" si="10">H32</f>
        <v>0</v>
      </c>
      <c r="I31" s="24">
        <f t="shared" si="10"/>
        <v>0</v>
      </c>
    </row>
    <row r="32" spans="2:9" ht="33" customHeight="1" x14ac:dyDescent="0.2">
      <c r="B32" s="10" t="s">
        <v>10</v>
      </c>
      <c r="C32" s="11" t="s">
        <v>6</v>
      </c>
      <c r="D32" s="11" t="s">
        <v>23</v>
      </c>
      <c r="E32" s="11" t="s">
        <v>30</v>
      </c>
      <c r="F32" s="12"/>
      <c r="G32" s="23">
        <f>G33</f>
        <v>94500</v>
      </c>
      <c r="H32" s="23">
        <f t="shared" ref="H32:I32" si="11">H33</f>
        <v>0</v>
      </c>
      <c r="I32" s="24">
        <f t="shared" si="11"/>
        <v>0</v>
      </c>
    </row>
    <row r="33" spans="2:9" ht="51" x14ac:dyDescent="0.2">
      <c r="B33" s="10" t="s">
        <v>151</v>
      </c>
      <c r="C33" s="11" t="s">
        <v>6</v>
      </c>
      <c r="D33" s="11" t="s">
        <v>23</v>
      </c>
      <c r="E33" s="11" t="s">
        <v>150</v>
      </c>
      <c r="F33" s="12"/>
      <c r="G33" s="23">
        <f>G34</f>
        <v>94500</v>
      </c>
      <c r="H33" s="23">
        <f t="shared" ref="H33:I33" si="12">H34</f>
        <v>0</v>
      </c>
      <c r="I33" s="24">
        <f t="shared" si="12"/>
        <v>0</v>
      </c>
    </row>
    <row r="34" spans="2:9" ht="38.25" x14ac:dyDescent="0.2">
      <c r="B34" s="10" t="s">
        <v>63</v>
      </c>
      <c r="C34" s="11" t="s">
        <v>6</v>
      </c>
      <c r="D34" s="11" t="s">
        <v>23</v>
      </c>
      <c r="E34" s="11" t="s">
        <v>150</v>
      </c>
      <c r="F34" s="12">
        <v>240</v>
      </c>
      <c r="G34" s="23">
        <v>94500</v>
      </c>
      <c r="H34" s="23">
        <v>0</v>
      </c>
      <c r="I34" s="24">
        <v>0</v>
      </c>
    </row>
    <row r="35" spans="2:9" ht="20.25" customHeight="1" x14ac:dyDescent="0.2">
      <c r="B35" s="10" t="s">
        <v>12</v>
      </c>
      <c r="C35" s="11" t="s">
        <v>6</v>
      </c>
      <c r="D35" s="11">
        <v>13</v>
      </c>
      <c r="E35" s="11" t="s">
        <v>34</v>
      </c>
      <c r="F35" s="12"/>
      <c r="G35" s="23">
        <f>G36</f>
        <v>1951070</v>
      </c>
      <c r="H35" s="23">
        <f t="shared" ref="H35:I35" si="13">H36</f>
        <v>1408348</v>
      </c>
      <c r="I35" s="24">
        <f t="shared" si="13"/>
        <v>1287107</v>
      </c>
    </row>
    <row r="36" spans="2:9" ht="30" customHeight="1" x14ac:dyDescent="0.2">
      <c r="B36" s="10" t="s">
        <v>86</v>
      </c>
      <c r="C36" s="11" t="s">
        <v>6</v>
      </c>
      <c r="D36" s="11">
        <v>13</v>
      </c>
      <c r="E36" s="11" t="s">
        <v>35</v>
      </c>
      <c r="F36" s="12"/>
      <c r="G36" s="23">
        <f>G37+G39+G41+G43+G47</f>
        <v>1951070</v>
      </c>
      <c r="H36" s="23">
        <f t="shared" ref="H36:I36" si="14">H37+H39+H41+H43+H47</f>
        <v>1408348</v>
      </c>
      <c r="I36" s="24">
        <f t="shared" si="14"/>
        <v>1287107</v>
      </c>
    </row>
    <row r="37" spans="2:9" ht="30" customHeight="1" x14ac:dyDescent="0.2">
      <c r="B37" s="10" t="s">
        <v>37</v>
      </c>
      <c r="C37" s="11" t="s">
        <v>6</v>
      </c>
      <c r="D37" s="11">
        <v>13</v>
      </c>
      <c r="E37" s="11" t="s">
        <v>191</v>
      </c>
      <c r="F37" s="12"/>
      <c r="G37" s="23">
        <f>G38</f>
        <v>30000</v>
      </c>
      <c r="H37" s="23">
        <f t="shared" ref="H37:I37" si="15">H38</f>
        <v>0</v>
      </c>
      <c r="I37" s="24">
        <f t="shared" si="15"/>
        <v>0</v>
      </c>
    </row>
    <row r="38" spans="2:9" ht="42.75" customHeight="1" x14ac:dyDescent="0.2">
      <c r="B38" s="10" t="s">
        <v>192</v>
      </c>
      <c r="C38" s="11" t="s">
        <v>6</v>
      </c>
      <c r="D38" s="11">
        <v>13</v>
      </c>
      <c r="E38" s="11" t="s">
        <v>191</v>
      </c>
      <c r="F38" s="12">
        <v>320</v>
      </c>
      <c r="G38" s="23">
        <v>30000</v>
      </c>
      <c r="H38" s="23">
        <v>0</v>
      </c>
      <c r="I38" s="24">
        <v>0</v>
      </c>
    </row>
    <row r="39" spans="2:9" ht="39.75" customHeight="1" x14ac:dyDescent="0.2">
      <c r="B39" s="10" t="s">
        <v>87</v>
      </c>
      <c r="C39" s="11" t="s">
        <v>6</v>
      </c>
      <c r="D39" s="11">
        <v>13</v>
      </c>
      <c r="E39" s="11" t="s">
        <v>38</v>
      </c>
      <c r="F39" s="12"/>
      <c r="G39" s="23">
        <f t="shared" ref="G39:I39" si="16">SUM(G40)</f>
        <v>200000</v>
      </c>
      <c r="H39" s="23">
        <f t="shared" si="16"/>
        <v>200000</v>
      </c>
      <c r="I39" s="24">
        <f t="shared" si="16"/>
        <v>200000</v>
      </c>
    </row>
    <row r="40" spans="2:9" ht="38.25" x14ac:dyDescent="0.2">
      <c r="B40" s="10" t="s">
        <v>63</v>
      </c>
      <c r="C40" s="11" t="s">
        <v>6</v>
      </c>
      <c r="D40" s="11">
        <v>13</v>
      </c>
      <c r="E40" s="11" t="s">
        <v>38</v>
      </c>
      <c r="F40" s="12">
        <v>240</v>
      </c>
      <c r="G40" s="25">
        <v>200000</v>
      </c>
      <c r="H40" s="23">
        <v>200000</v>
      </c>
      <c r="I40" s="24">
        <v>200000</v>
      </c>
    </row>
    <row r="41" spans="2:9" ht="36.75" customHeight="1" x14ac:dyDescent="0.2">
      <c r="B41" s="10" t="s">
        <v>66</v>
      </c>
      <c r="C41" s="11" t="s">
        <v>6</v>
      </c>
      <c r="D41" s="11" t="s">
        <v>23</v>
      </c>
      <c r="E41" s="11" t="s">
        <v>39</v>
      </c>
      <c r="F41" s="12"/>
      <c r="G41" s="23">
        <f>G42</f>
        <v>71770</v>
      </c>
      <c r="H41" s="23">
        <f t="shared" ref="H41:I41" si="17">H42</f>
        <v>94070</v>
      </c>
      <c r="I41" s="24">
        <f t="shared" si="17"/>
        <v>94070</v>
      </c>
    </row>
    <row r="42" spans="2:9" ht="32.25" customHeight="1" x14ac:dyDescent="0.2">
      <c r="B42" s="10" t="s">
        <v>59</v>
      </c>
      <c r="C42" s="11" t="s">
        <v>6</v>
      </c>
      <c r="D42" s="11" t="s">
        <v>23</v>
      </c>
      <c r="E42" s="11" t="s">
        <v>39</v>
      </c>
      <c r="F42" s="12">
        <v>850</v>
      </c>
      <c r="G42" s="23">
        <v>71770</v>
      </c>
      <c r="H42" s="23">
        <v>94070</v>
      </c>
      <c r="I42" s="24">
        <v>94070</v>
      </c>
    </row>
    <row r="43" spans="2:9" ht="39.75" customHeight="1" x14ac:dyDescent="0.2">
      <c r="B43" s="10" t="s">
        <v>156</v>
      </c>
      <c r="C43" s="11" t="s">
        <v>6</v>
      </c>
      <c r="D43" s="11" t="s">
        <v>23</v>
      </c>
      <c r="E43" s="11" t="s">
        <v>155</v>
      </c>
      <c r="F43" s="12"/>
      <c r="G43" s="23">
        <f>G44+G45+G46</f>
        <v>1601300</v>
      </c>
      <c r="H43" s="23">
        <f t="shared" ref="H43:I43" si="18">H44+H45</f>
        <v>1066278</v>
      </c>
      <c r="I43" s="24">
        <f t="shared" si="18"/>
        <v>945037</v>
      </c>
    </row>
    <row r="44" spans="2:9" ht="42.75" customHeight="1" x14ac:dyDescent="0.2">
      <c r="B44" s="10" t="s">
        <v>63</v>
      </c>
      <c r="C44" s="11" t="s">
        <v>6</v>
      </c>
      <c r="D44" s="11" t="s">
        <v>23</v>
      </c>
      <c r="E44" s="11" t="s">
        <v>155</v>
      </c>
      <c r="F44" s="12">
        <v>240</v>
      </c>
      <c r="G44" s="23">
        <f>1068000+11000</f>
        <v>1079000</v>
      </c>
      <c r="H44" s="23">
        <v>1066278</v>
      </c>
      <c r="I44" s="24">
        <v>945037</v>
      </c>
    </row>
    <row r="45" spans="2:9" ht="17.25" customHeight="1" x14ac:dyDescent="0.2">
      <c r="B45" s="10" t="s">
        <v>157</v>
      </c>
      <c r="C45" s="11" t="s">
        <v>6</v>
      </c>
      <c r="D45" s="11" t="s">
        <v>23</v>
      </c>
      <c r="E45" s="11" t="s">
        <v>155</v>
      </c>
      <c r="F45" s="12">
        <v>830</v>
      </c>
      <c r="G45" s="23">
        <f>500000</f>
        <v>500000</v>
      </c>
      <c r="H45" s="23">
        <v>0</v>
      </c>
      <c r="I45" s="24">
        <v>0</v>
      </c>
    </row>
    <row r="46" spans="2:9" ht="28.5" customHeight="1" x14ac:dyDescent="0.2">
      <c r="B46" s="10" t="s">
        <v>59</v>
      </c>
      <c r="C46" s="11" t="s">
        <v>6</v>
      </c>
      <c r="D46" s="11" t="s">
        <v>23</v>
      </c>
      <c r="E46" s="11" t="s">
        <v>155</v>
      </c>
      <c r="F46" s="12">
        <v>850</v>
      </c>
      <c r="G46" s="23">
        <v>22300</v>
      </c>
      <c r="H46" s="23">
        <v>0</v>
      </c>
      <c r="I46" s="24">
        <v>0</v>
      </c>
    </row>
    <row r="47" spans="2:9" ht="63.75" x14ac:dyDescent="0.2">
      <c r="B47" s="10" t="s">
        <v>147</v>
      </c>
      <c r="C47" s="11" t="s">
        <v>6</v>
      </c>
      <c r="D47" s="11" t="s">
        <v>23</v>
      </c>
      <c r="E47" s="11" t="s">
        <v>146</v>
      </c>
      <c r="F47" s="12"/>
      <c r="G47" s="23">
        <f>G48</f>
        <v>48000</v>
      </c>
      <c r="H47" s="23">
        <f t="shared" ref="H47:I47" si="19">H48</f>
        <v>48000</v>
      </c>
      <c r="I47" s="24">
        <f t="shared" si="19"/>
        <v>48000</v>
      </c>
    </row>
    <row r="48" spans="2:9" x14ac:dyDescent="0.2">
      <c r="B48" s="10" t="s">
        <v>84</v>
      </c>
      <c r="C48" s="11" t="s">
        <v>6</v>
      </c>
      <c r="D48" s="11" t="s">
        <v>23</v>
      </c>
      <c r="E48" s="11" t="s">
        <v>146</v>
      </c>
      <c r="F48" s="12">
        <v>360</v>
      </c>
      <c r="G48" s="23">
        <v>48000</v>
      </c>
      <c r="H48" s="23">
        <v>48000</v>
      </c>
      <c r="I48" s="24">
        <v>48000</v>
      </c>
    </row>
    <row r="49" spans="2:9" ht="28.5" customHeight="1" x14ac:dyDescent="0.2">
      <c r="B49" s="10" t="s">
        <v>13</v>
      </c>
      <c r="C49" s="11" t="s">
        <v>8</v>
      </c>
      <c r="D49" s="11"/>
      <c r="E49" s="11"/>
      <c r="F49" s="12"/>
      <c r="G49" s="23">
        <f>G50+G66</f>
        <v>191400</v>
      </c>
      <c r="H49" s="23">
        <f>H50+H66</f>
        <v>182600</v>
      </c>
      <c r="I49" s="24">
        <f>I50+I66</f>
        <v>185200</v>
      </c>
    </row>
    <row r="50" spans="2:9" ht="51" x14ac:dyDescent="0.2">
      <c r="B50" s="10" t="s">
        <v>83</v>
      </c>
      <c r="C50" s="11" t="s">
        <v>8</v>
      </c>
      <c r="D50" s="11" t="s">
        <v>82</v>
      </c>
      <c r="E50" s="11"/>
      <c r="F50" s="12"/>
      <c r="G50" s="23">
        <f>G51+G62</f>
        <v>162600</v>
      </c>
      <c r="H50" s="23">
        <f>H51+H62</f>
        <v>182600</v>
      </c>
      <c r="I50" s="24">
        <f>I51+I62</f>
        <v>185200</v>
      </c>
    </row>
    <row r="51" spans="2:9" ht="78.75" customHeight="1" x14ac:dyDescent="0.2">
      <c r="B51" s="10" t="s">
        <v>127</v>
      </c>
      <c r="C51" s="11" t="s">
        <v>8</v>
      </c>
      <c r="D51" s="11" t="s">
        <v>82</v>
      </c>
      <c r="E51" s="11" t="s">
        <v>77</v>
      </c>
      <c r="F51" s="12"/>
      <c r="G51" s="23">
        <f>G52</f>
        <v>132600</v>
      </c>
      <c r="H51" s="23">
        <f t="shared" ref="H51:I51" si="20">H52</f>
        <v>152600</v>
      </c>
      <c r="I51" s="24">
        <f t="shared" si="20"/>
        <v>155200</v>
      </c>
    </row>
    <row r="52" spans="2:9" ht="22.5" customHeight="1" x14ac:dyDescent="0.2">
      <c r="B52" s="26" t="s">
        <v>91</v>
      </c>
      <c r="C52" s="11" t="s">
        <v>8</v>
      </c>
      <c r="D52" s="11" t="s">
        <v>82</v>
      </c>
      <c r="E52" s="11" t="s">
        <v>88</v>
      </c>
      <c r="F52" s="12"/>
      <c r="G52" s="23">
        <f>G53+G56+G59</f>
        <v>132600</v>
      </c>
      <c r="H52" s="23">
        <f t="shared" ref="H52:I52" si="21">H53+H56+H59</f>
        <v>152600</v>
      </c>
      <c r="I52" s="24">
        <f t="shared" si="21"/>
        <v>155200</v>
      </c>
    </row>
    <row r="53" spans="2:9" ht="90" customHeight="1" x14ac:dyDescent="0.2">
      <c r="B53" s="26" t="s">
        <v>92</v>
      </c>
      <c r="C53" s="11" t="s">
        <v>8</v>
      </c>
      <c r="D53" s="11" t="s">
        <v>82</v>
      </c>
      <c r="E53" s="11" t="s">
        <v>89</v>
      </c>
      <c r="F53" s="12"/>
      <c r="G53" s="23">
        <f>G54</f>
        <v>60000</v>
      </c>
      <c r="H53" s="23">
        <f t="shared" ref="H53:I53" si="22">H54</f>
        <v>70000</v>
      </c>
      <c r="I53" s="24">
        <f t="shared" si="22"/>
        <v>70000</v>
      </c>
    </row>
    <row r="54" spans="2:9" ht="51" customHeight="1" x14ac:dyDescent="0.2">
      <c r="B54" s="10" t="s">
        <v>76</v>
      </c>
      <c r="C54" s="11" t="s">
        <v>8</v>
      </c>
      <c r="D54" s="11" t="s">
        <v>82</v>
      </c>
      <c r="E54" s="11" t="s">
        <v>90</v>
      </c>
      <c r="F54" s="12"/>
      <c r="G54" s="23">
        <f>G55</f>
        <v>60000</v>
      </c>
      <c r="H54" s="23">
        <f t="shared" ref="H54:I54" si="23">H55</f>
        <v>70000</v>
      </c>
      <c r="I54" s="24">
        <f t="shared" si="23"/>
        <v>70000</v>
      </c>
    </row>
    <row r="55" spans="2:9" ht="41.25" customHeight="1" x14ac:dyDescent="0.2">
      <c r="B55" s="10" t="s">
        <v>63</v>
      </c>
      <c r="C55" s="11" t="s">
        <v>8</v>
      </c>
      <c r="D55" s="11" t="s">
        <v>82</v>
      </c>
      <c r="E55" s="11" t="s">
        <v>90</v>
      </c>
      <c r="F55" s="12">
        <v>240</v>
      </c>
      <c r="G55" s="23">
        <v>60000</v>
      </c>
      <c r="H55" s="23">
        <v>70000</v>
      </c>
      <c r="I55" s="24">
        <v>70000</v>
      </c>
    </row>
    <row r="56" spans="2:9" ht="80.25" customHeight="1" x14ac:dyDescent="0.2">
      <c r="B56" s="26" t="s">
        <v>95</v>
      </c>
      <c r="C56" s="11" t="s">
        <v>8</v>
      </c>
      <c r="D56" s="11" t="s">
        <v>82</v>
      </c>
      <c r="E56" s="11" t="s">
        <v>93</v>
      </c>
      <c r="F56" s="12"/>
      <c r="G56" s="23">
        <f>G57</f>
        <v>12600</v>
      </c>
      <c r="H56" s="23">
        <f t="shared" ref="H56:I56" si="24">H57</f>
        <v>12600</v>
      </c>
      <c r="I56" s="24">
        <f t="shared" si="24"/>
        <v>15000</v>
      </c>
    </row>
    <row r="57" spans="2:9" ht="53.25" customHeight="1" x14ac:dyDescent="0.2">
      <c r="B57" s="10" t="s">
        <v>76</v>
      </c>
      <c r="C57" s="11" t="s">
        <v>8</v>
      </c>
      <c r="D57" s="11" t="s">
        <v>82</v>
      </c>
      <c r="E57" s="11" t="s">
        <v>94</v>
      </c>
      <c r="F57" s="12"/>
      <c r="G57" s="23">
        <f>G58</f>
        <v>12600</v>
      </c>
      <c r="H57" s="23">
        <f t="shared" ref="H57:I57" si="25">H58</f>
        <v>12600</v>
      </c>
      <c r="I57" s="24">
        <f t="shared" si="25"/>
        <v>15000</v>
      </c>
    </row>
    <row r="58" spans="2:9" ht="41.25" customHeight="1" x14ac:dyDescent="0.2">
      <c r="B58" s="10" t="s">
        <v>63</v>
      </c>
      <c r="C58" s="11" t="s">
        <v>8</v>
      </c>
      <c r="D58" s="11" t="s">
        <v>82</v>
      </c>
      <c r="E58" s="11" t="s">
        <v>94</v>
      </c>
      <c r="F58" s="12">
        <v>240</v>
      </c>
      <c r="G58" s="23">
        <v>12600</v>
      </c>
      <c r="H58" s="23">
        <v>12600</v>
      </c>
      <c r="I58" s="24">
        <v>15000</v>
      </c>
    </row>
    <row r="59" spans="2:9" ht="78" customHeight="1" x14ac:dyDescent="0.2">
      <c r="B59" s="10" t="s">
        <v>98</v>
      </c>
      <c r="C59" s="11" t="s">
        <v>8</v>
      </c>
      <c r="D59" s="11" t="s">
        <v>82</v>
      </c>
      <c r="E59" s="11" t="s">
        <v>96</v>
      </c>
      <c r="F59" s="12"/>
      <c r="G59" s="23">
        <f>G60</f>
        <v>60000</v>
      </c>
      <c r="H59" s="23">
        <f t="shared" ref="H59:I59" si="26">H60</f>
        <v>70000</v>
      </c>
      <c r="I59" s="24">
        <f t="shared" si="26"/>
        <v>70200</v>
      </c>
    </row>
    <row r="60" spans="2:9" ht="52.5" customHeight="1" x14ac:dyDescent="0.2">
      <c r="B60" s="10" t="s">
        <v>76</v>
      </c>
      <c r="C60" s="11" t="s">
        <v>8</v>
      </c>
      <c r="D60" s="11" t="s">
        <v>82</v>
      </c>
      <c r="E60" s="11" t="s">
        <v>97</v>
      </c>
      <c r="F60" s="12"/>
      <c r="G60" s="23">
        <f>G61</f>
        <v>60000</v>
      </c>
      <c r="H60" s="23">
        <f t="shared" ref="H60:I60" si="27">H61</f>
        <v>70000</v>
      </c>
      <c r="I60" s="24">
        <f t="shared" si="27"/>
        <v>70200</v>
      </c>
    </row>
    <row r="61" spans="2:9" ht="40.5" customHeight="1" x14ac:dyDescent="0.2">
      <c r="B61" s="10" t="s">
        <v>63</v>
      </c>
      <c r="C61" s="11" t="s">
        <v>8</v>
      </c>
      <c r="D61" s="11" t="s">
        <v>82</v>
      </c>
      <c r="E61" s="11" t="s">
        <v>97</v>
      </c>
      <c r="F61" s="12">
        <v>240</v>
      </c>
      <c r="G61" s="23">
        <v>60000</v>
      </c>
      <c r="H61" s="23">
        <v>70000</v>
      </c>
      <c r="I61" s="24">
        <v>70200</v>
      </c>
    </row>
    <row r="62" spans="2:9" ht="21" customHeight="1" x14ac:dyDescent="0.2">
      <c r="B62" s="10" t="s">
        <v>12</v>
      </c>
      <c r="C62" s="11" t="s">
        <v>8</v>
      </c>
      <c r="D62" s="11" t="s">
        <v>82</v>
      </c>
      <c r="E62" s="11" t="s">
        <v>34</v>
      </c>
      <c r="F62" s="12"/>
      <c r="G62" s="23">
        <f t="shared" ref="G62" si="28">SUM(G63)</f>
        <v>30000</v>
      </c>
      <c r="H62" s="23">
        <f t="shared" ref="H62:I63" si="29">SUM(H63)</f>
        <v>30000</v>
      </c>
      <c r="I62" s="24">
        <f t="shared" si="29"/>
        <v>30000</v>
      </c>
    </row>
    <row r="63" spans="2:9" ht="28.5" customHeight="1" x14ac:dyDescent="0.2">
      <c r="B63" s="10" t="s">
        <v>86</v>
      </c>
      <c r="C63" s="11" t="s">
        <v>8</v>
      </c>
      <c r="D63" s="11" t="s">
        <v>82</v>
      </c>
      <c r="E63" s="11" t="s">
        <v>35</v>
      </c>
      <c r="F63" s="12"/>
      <c r="G63" s="23">
        <f>SUM(G64)</f>
        <v>30000</v>
      </c>
      <c r="H63" s="23">
        <f t="shared" si="29"/>
        <v>30000</v>
      </c>
      <c r="I63" s="24">
        <f t="shared" si="29"/>
        <v>30000</v>
      </c>
    </row>
    <row r="64" spans="2:9" ht="51" x14ac:dyDescent="0.2">
      <c r="B64" s="10" t="s">
        <v>40</v>
      </c>
      <c r="C64" s="11" t="s">
        <v>8</v>
      </c>
      <c r="D64" s="11" t="s">
        <v>82</v>
      </c>
      <c r="E64" s="11" t="s">
        <v>41</v>
      </c>
      <c r="F64" s="12"/>
      <c r="G64" s="23">
        <f t="shared" ref="G64:I64" si="30">SUM(G65)</f>
        <v>30000</v>
      </c>
      <c r="H64" s="23">
        <f t="shared" si="30"/>
        <v>30000</v>
      </c>
      <c r="I64" s="24">
        <f t="shared" si="30"/>
        <v>30000</v>
      </c>
    </row>
    <row r="65" spans="2:9" ht="38.25" x14ac:dyDescent="0.2">
      <c r="B65" s="10" t="s">
        <v>63</v>
      </c>
      <c r="C65" s="11" t="s">
        <v>8</v>
      </c>
      <c r="D65" s="11" t="s">
        <v>82</v>
      </c>
      <c r="E65" s="11" t="s">
        <v>41</v>
      </c>
      <c r="F65" s="12">
        <v>240</v>
      </c>
      <c r="G65" s="23">
        <v>30000</v>
      </c>
      <c r="H65" s="23">
        <v>30000</v>
      </c>
      <c r="I65" s="24">
        <v>30000</v>
      </c>
    </row>
    <row r="66" spans="2:9" ht="41.25" customHeight="1" x14ac:dyDescent="0.2">
      <c r="B66" s="10" t="s">
        <v>143</v>
      </c>
      <c r="C66" s="11" t="s">
        <v>8</v>
      </c>
      <c r="D66" s="11" t="s">
        <v>142</v>
      </c>
      <c r="E66" s="11"/>
      <c r="F66" s="12"/>
      <c r="G66" s="23">
        <f>G67</f>
        <v>28800</v>
      </c>
      <c r="H66" s="23">
        <f t="shared" ref="H66:I66" si="31">H67</f>
        <v>0</v>
      </c>
      <c r="I66" s="24">
        <f t="shared" si="31"/>
        <v>0</v>
      </c>
    </row>
    <row r="67" spans="2:9" ht="23.25" customHeight="1" x14ac:dyDescent="0.2">
      <c r="B67" s="10" t="s">
        <v>12</v>
      </c>
      <c r="C67" s="11" t="s">
        <v>8</v>
      </c>
      <c r="D67" s="11" t="s">
        <v>142</v>
      </c>
      <c r="E67" s="11" t="s">
        <v>34</v>
      </c>
      <c r="F67" s="12"/>
      <c r="G67" s="23">
        <f>G68</f>
        <v>28800</v>
      </c>
      <c r="H67" s="23">
        <f t="shared" ref="H67:I68" si="32">H68</f>
        <v>0</v>
      </c>
      <c r="I67" s="24">
        <f t="shared" si="32"/>
        <v>0</v>
      </c>
    </row>
    <row r="68" spans="2:9" ht="33" customHeight="1" x14ac:dyDescent="0.2">
      <c r="B68" s="10" t="s">
        <v>86</v>
      </c>
      <c r="C68" s="11" t="s">
        <v>8</v>
      </c>
      <c r="D68" s="11" t="s">
        <v>142</v>
      </c>
      <c r="E68" s="11" t="s">
        <v>35</v>
      </c>
      <c r="F68" s="12"/>
      <c r="G68" s="23">
        <f>G69</f>
        <v>28800</v>
      </c>
      <c r="H68" s="23">
        <f t="shared" si="32"/>
        <v>0</v>
      </c>
      <c r="I68" s="24">
        <f t="shared" si="32"/>
        <v>0</v>
      </c>
    </row>
    <row r="69" spans="2:9" ht="51" customHeight="1" x14ac:dyDescent="0.2">
      <c r="B69" s="10" t="s">
        <v>145</v>
      </c>
      <c r="C69" s="11" t="s">
        <v>8</v>
      </c>
      <c r="D69" s="11" t="s">
        <v>142</v>
      </c>
      <c r="E69" s="11" t="s">
        <v>144</v>
      </c>
      <c r="F69" s="12"/>
      <c r="G69" s="23">
        <f>G70</f>
        <v>28800</v>
      </c>
      <c r="H69" s="23">
        <f t="shared" ref="H69:I69" si="33">H70</f>
        <v>0</v>
      </c>
      <c r="I69" s="24">
        <f t="shared" si="33"/>
        <v>0</v>
      </c>
    </row>
    <row r="70" spans="2:9" ht="41.25" customHeight="1" x14ac:dyDescent="0.2">
      <c r="B70" s="10" t="s">
        <v>141</v>
      </c>
      <c r="C70" s="11" t="s">
        <v>8</v>
      </c>
      <c r="D70" s="11" t="s">
        <v>142</v>
      </c>
      <c r="E70" s="11" t="s">
        <v>144</v>
      </c>
      <c r="F70" s="12">
        <v>120</v>
      </c>
      <c r="G70" s="23">
        <v>28800</v>
      </c>
      <c r="H70" s="23">
        <v>0</v>
      </c>
      <c r="I70" s="24">
        <v>0</v>
      </c>
    </row>
    <row r="71" spans="2:9" x14ac:dyDescent="0.2">
      <c r="B71" s="10" t="s">
        <v>17</v>
      </c>
      <c r="C71" s="11" t="s">
        <v>11</v>
      </c>
      <c r="D71" s="11"/>
      <c r="E71" s="11"/>
      <c r="F71" s="12"/>
      <c r="G71" s="23">
        <f>G72+G93</f>
        <v>37150000</v>
      </c>
      <c r="H71" s="23">
        <f>H72+H93</f>
        <v>9400000</v>
      </c>
      <c r="I71" s="24">
        <f>I72+I93</f>
        <v>9400000</v>
      </c>
    </row>
    <row r="72" spans="2:9" x14ac:dyDescent="0.2">
      <c r="B72" s="10" t="s">
        <v>53</v>
      </c>
      <c r="C72" s="11" t="s">
        <v>11</v>
      </c>
      <c r="D72" s="31" t="s">
        <v>14</v>
      </c>
      <c r="E72" s="11"/>
      <c r="F72" s="12"/>
      <c r="G72" s="23">
        <f>G73+G78</f>
        <v>36850000</v>
      </c>
      <c r="H72" s="23">
        <f>H73+H78</f>
        <v>9100000</v>
      </c>
      <c r="I72" s="24">
        <f>I73+I78</f>
        <v>9100000</v>
      </c>
    </row>
    <row r="73" spans="2:9" ht="78.75" customHeight="1" x14ac:dyDescent="0.2">
      <c r="B73" s="10" t="s">
        <v>133</v>
      </c>
      <c r="C73" s="11" t="s">
        <v>11</v>
      </c>
      <c r="D73" s="11" t="s">
        <v>14</v>
      </c>
      <c r="E73" s="11" t="s">
        <v>67</v>
      </c>
      <c r="F73" s="12"/>
      <c r="G73" s="23">
        <f>G74</f>
        <v>5500000</v>
      </c>
      <c r="H73" s="23">
        <f>H77</f>
        <v>4500000</v>
      </c>
      <c r="I73" s="24">
        <f>I77</f>
        <v>4500000</v>
      </c>
    </row>
    <row r="74" spans="2:9" ht="20.25" customHeight="1" x14ac:dyDescent="0.2">
      <c r="B74" s="27" t="s">
        <v>99</v>
      </c>
      <c r="C74" s="11" t="s">
        <v>11</v>
      </c>
      <c r="D74" s="11" t="s">
        <v>14</v>
      </c>
      <c r="E74" s="11" t="s">
        <v>102</v>
      </c>
      <c r="F74" s="12"/>
      <c r="G74" s="23">
        <f>G75</f>
        <v>5500000</v>
      </c>
      <c r="H74" s="23">
        <f t="shared" ref="H74:I75" si="34">H75</f>
        <v>4500000</v>
      </c>
      <c r="I74" s="24">
        <f t="shared" si="34"/>
        <v>4500000</v>
      </c>
    </row>
    <row r="75" spans="2:9" ht="29.25" customHeight="1" x14ac:dyDescent="0.2">
      <c r="B75" s="27" t="s">
        <v>100</v>
      </c>
      <c r="C75" s="11" t="s">
        <v>11</v>
      </c>
      <c r="D75" s="11" t="s">
        <v>14</v>
      </c>
      <c r="E75" s="11" t="s">
        <v>103</v>
      </c>
      <c r="F75" s="12"/>
      <c r="G75" s="23">
        <f>G76</f>
        <v>5500000</v>
      </c>
      <c r="H75" s="23">
        <f t="shared" si="34"/>
        <v>4500000</v>
      </c>
      <c r="I75" s="24">
        <f t="shared" si="34"/>
        <v>4500000</v>
      </c>
    </row>
    <row r="76" spans="2:9" ht="54.75" customHeight="1" x14ac:dyDescent="0.2">
      <c r="B76" s="10" t="s">
        <v>101</v>
      </c>
      <c r="C76" s="11" t="s">
        <v>11</v>
      </c>
      <c r="D76" s="11" t="s">
        <v>14</v>
      </c>
      <c r="E76" s="11" t="s">
        <v>104</v>
      </c>
      <c r="F76" s="12"/>
      <c r="G76" s="23">
        <f>G77</f>
        <v>5500000</v>
      </c>
      <c r="H76" s="23">
        <f t="shared" ref="H76:I76" si="35">H77</f>
        <v>4500000</v>
      </c>
      <c r="I76" s="24">
        <f t="shared" si="35"/>
        <v>4500000</v>
      </c>
    </row>
    <row r="77" spans="2:9" ht="38.25" x14ac:dyDescent="0.2">
      <c r="B77" s="10" t="s">
        <v>63</v>
      </c>
      <c r="C77" s="11" t="s">
        <v>11</v>
      </c>
      <c r="D77" s="11" t="s">
        <v>14</v>
      </c>
      <c r="E77" s="11" t="s">
        <v>104</v>
      </c>
      <c r="F77" s="12">
        <v>240</v>
      </c>
      <c r="G77" s="23">
        <f>4500000+1000000</f>
        <v>5500000</v>
      </c>
      <c r="H77" s="23">
        <v>4500000</v>
      </c>
      <c r="I77" s="24">
        <v>4500000</v>
      </c>
    </row>
    <row r="78" spans="2:9" ht="88.5" customHeight="1" x14ac:dyDescent="0.2">
      <c r="B78" s="10" t="s">
        <v>134</v>
      </c>
      <c r="C78" s="11" t="s">
        <v>11</v>
      </c>
      <c r="D78" s="11" t="s">
        <v>14</v>
      </c>
      <c r="E78" s="11" t="s">
        <v>71</v>
      </c>
      <c r="F78" s="12"/>
      <c r="G78" s="23">
        <f>G79</f>
        <v>31350000</v>
      </c>
      <c r="H78" s="23">
        <f t="shared" ref="H78:I78" si="36">H79</f>
        <v>4600000</v>
      </c>
      <c r="I78" s="24">
        <f t="shared" si="36"/>
        <v>4600000</v>
      </c>
    </row>
    <row r="79" spans="2:9" ht="16.5" customHeight="1" x14ac:dyDescent="0.2">
      <c r="B79" s="10" t="s">
        <v>99</v>
      </c>
      <c r="C79" s="11" t="s">
        <v>11</v>
      </c>
      <c r="D79" s="11" t="s">
        <v>14</v>
      </c>
      <c r="E79" s="11" t="s">
        <v>105</v>
      </c>
      <c r="F79" s="12"/>
      <c r="G79" s="23">
        <f>G87+G90</f>
        <v>31350000</v>
      </c>
      <c r="H79" s="23">
        <f t="shared" ref="H79:I79" si="37">H87+H90</f>
        <v>4600000</v>
      </c>
      <c r="I79" s="24">
        <f t="shared" si="37"/>
        <v>4600000</v>
      </c>
    </row>
    <row r="80" spans="2:9" ht="15.75" hidden="1" customHeight="1" x14ac:dyDescent="0.2">
      <c r="B80" s="10" t="s">
        <v>153</v>
      </c>
      <c r="C80" s="11" t="s">
        <v>11</v>
      </c>
      <c r="D80" s="11" t="s">
        <v>14</v>
      </c>
      <c r="E80" s="11" t="s">
        <v>138</v>
      </c>
      <c r="F80" s="12"/>
      <c r="G80" s="23">
        <f>G81+G83+G85</f>
        <v>0</v>
      </c>
      <c r="H80" s="23">
        <f t="shared" ref="H80:I80" si="38">H81</f>
        <v>0</v>
      </c>
      <c r="I80" s="24">
        <f t="shared" si="38"/>
        <v>0</v>
      </c>
    </row>
    <row r="81" spans="2:9" ht="15.75" hidden="1" customHeight="1" x14ac:dyDescent="0.2">
      <c r="B81" s="10" t="s">
        <v>69</v>
      </c>
      <c r="C81" s="11" t="s">
        <v>11</v>
      </c>
      <c r="D81" s="11" t="s">
        <v>14</v>
      </c>
      <c r="E81" s="11" t="s">
        <v>139</v>
      </c>
      <c r="F81" s="12"/>
      <c r="G81" s="23">
        <f>G82</f>
        <v>0</v>
      </c>
      <c r="H81" s="23">
        <f t="shared" ref="H81:I81" si="39">H82</f>
        <v>0</v>
      </c>
      <c r="I81" s="24">
        <f t="shared" si="39"/>
        <v>0</v>
      </c>
    </row>
    <row r="82" spans="2:9" ht="15.75" hidden="1" customHeight="1" x14ac:dyDescent="0.2">
      <c r="B82" s="10" t="s">
        <v>63</v>
      </c>
      <c r="C82" s="11" t="s">
        <v>11</v>
      </c>
      <c r="D82" s="11" t="s">
        <v>14</v>
      </c>
      <c r="E82" s="11" t="s">
        <v>139</v>
      </c>
      <c r="F82" s="12">
        <v>240</v>
      </c>
      <c r="G82" s="23">
        <v>0</v>
      </c>
      <c r="H82" s="23">
        <v>0</v>
      </c>
      <c r="I82" s="24">
        <v>0</v>
      </c>
    </row>
    <row r="83" spans="2:9" ht="15.75" hidden="1" customHeight="1" x14ac:dyDescent="0.2">
      <c r="B83" s="10" t="s">
        <v>159</v>
      </c>
      <c r="C83" s="11" t="s">
        <v>11</v>
      </c>
      <c r="D83" s="11" t="s">
        <v>14</v>
      </c>
      <c r="E83" s="11" t="s">
        <v>158</v>
      </c>
      <c r="F83" s="12"/>
      <c r="G83" s="23">
        <f>G84</f>
        <v>0</v>
      </c>
      <c r="H83" s="23">
        <f t="shared" ref="H83:I83" si="40">H84</f>
        <v>0</v>
      </c>
      <c r="I83" s="24">
        <f t="shared" si="40"/>
        <v>0</v>
      </c>
    </row>
    <row r="84" spans="2:9" ht="15.75" hidden="1" customHeight="1" x14ac:dyDescent="0.2">
      <c r="B84" s="10" t="s">
        <v>63</v>
      </c>
      <c r="C84" s="11" t="s">
        <v>11</v>
      </c>
      <c r="D84" s="11" t="s">
        <v>14</v>
      </c>
      <c r="E84" s="11" t="s">
        <v>158</v>
      </c>
      <c r="F84" s="12">
        <v>240</v>
      </c>
      <c r="G84" s="23">
        <v>0</v>
      </c>
      <c r="H84" s="23">
        <v>0</v>
      </c>
      <c r="I84" s="24">
        <v>0</v>
      </c>
    </row>
    <row r="85" spans="2:9" ht="15.75" hidden="1" customHeight="1" x14ac:dyDescent="0.2">
      <c r="B85" s="10" t="s">
        <v>164</v>
      </c>
      <c r="C85" s="11" t="s">
        <v>11</v>
      </c>
      <c r="D85" s="11" t="s">
        <v>14</v>
      </c>
      <c r="E85" s="11" t="s">
        <v>165</v>
      </c>
      <c r="F85" s="12"/>
      <c r="G85" s="23">
        <f>G86</f>
        <v>0</v>
      </c>
      <c r="H85" s="23">
        <f t="shared" ref="H85:I85" si="41">H86</f>
        <v>0</v>
      </c>
      <c r="I85" s="24">
        <f t="shared" si="41"/>
        <v>0</v>
      </c>
    </row>
    <row r="86" spans="2:9" ht="0.75" hidden="1" customHeight="1" x14ac:dyDescent="0.2">
      <c r="B86" s="10" t="s">
        <v>63</v>
      </c>
      <c r="C86" s="11" t="s">
        <v>11</v>
      </c>
      <c r="D86" s="11" t="s">
        <v>14</v>
      </c>
      <c r="E86" s="11" t="s">
        <v>165</v>
      </c>
      <c r="F86" s="12">
        <v>240</v>
      </c>
      <c r="G86" s="23">
        <v>0</v>
      </c>
      <c r="H86" s="23">
        <v>0</v>
      </c>
      <c r="I86" s="24">
        <v>0</v>
      </c>
    </row>
    <row r="87" spans="2:9" ht="153" customHeight="1" x14ac:dyDescent="0.2">
      <c r="B87" s="10" t="s">
        <v>153</v>
      </c>
      <c r="C87" s="11" t="s">
        <v>11</v>
      </c>
      <c r="D87" s="11" t="s">
        <v>14</v>
      </c>
      <c r="E87" s="11" t="s">
        <v>138</v>
      </c>
      <c r="F87" s="12"/>
      <c r="G87" s="23">
        <f>G88</f>
        <v>26750000</v>
      </c>
      <c r="H87" s="23">
        <f t="shared" ref="H87:I87" si="42">H88</f>
        <v>0</v>
      </c>
      <c r="I87" s="24">
        <f t="shared" si="42"/>
        <v>0</v>
      </c>
    </row>
    <row r="88" spans="2:9" ht="70.5" customHeight="1" x14ac:dyDescent="0.2">
      <c r="B88" s="10" t="s">
        <v>69</v>
      </c>
      <c r="C88" s="11" t="s">
        <v>11</v>
      </c>
      <c r="D88" s="11" t="s">
        <v>14</v>
      </c>
      <c r="E88" s="11" t="s">
        <v>139</v>
      </c>
      <c r="F88" s="12"/>
      <c r="G88" s="23">
        <f>G89</f>
        <v>26750000</v>
      </c>
      <c r="H88" s="23">
        <f t="shared" ref="H88:I88" si="43">H89</f>
        <v>0</v>
      </c>
      <c r="I88" s="24">
        <f t="shared" si="43"/>
        <v>0</v>
      </c>
    </row>
    <row r="89" spans="2:9" ht="43.5" customHeight="1" x14ac:dyDescent="0.2">
      <c r="B89" s="10" t="s">
        <v>63</v>
      </c>
      <c r="C89" s="11" t="s">
        <v>11</v>
      </c>
      <c r="D89" s="11" t="s">
        <v>14</v>
      </c>
      <c r="E89" s="11" t="s">
        <v>139</v>
      </c>
      <c r="F89" s="12">
        <v>240</v>
      </c>
      <c r="G89" s="23">
        <f>26100000+650000</f>
        <v>26750000</v>
      </c>
      <c r="H89" s="23">
        <v>0</v>
      </c>
      <c r="I89" s="24">
        <v>0</v>
      </c>
    </row>
    <row r="90" spans="2:9" ht="94.5" customHeight="1" x14ac:dyDescent="0.2">
      <c r="B90" s="26" t="s">
        <v>152</v>
      </c>
      <c r="C90" s="11" t="s">
        <v>11</v>
      </c>
      <c r="D90" s="11" t="s">
        <v>14</v>
      </c>
      <c r="E90" s="28" t="s">
        <v>106</v>
      </c>
      <c r="F90" s="12"/>
      <c r="G90" s="23">
        <f>G91</f>
        <v>4600000</v>
      </c>
      <c r="H90" s="23">
        <f t="shared" ref="H90:I90" si="44">H91</f>
        <v>4600000</v>
      </c>
      <c r="I90" s="24">
        <f t="shared" si="44"/>
        <v>4600000</v>
      </c>
    </row>
    <row r="91" spans="2:9" ht="66.75" customHeight="1" x14ac:dyDescent="0.2">
      <c r="B91" s="10" t="s">
        <v>69</v>
      </c>
      <c r="C91" s="11" t="s">
        <v>11</v>
      </c>
      <c r="D91" s="11" t="s">
        <v>14</v>
      </c>
      <c r="E91" s="11" t="s">
        <v>107</v>
      </c>
      <c r="F91" s="12"/>
      <c r="G91" s="23">
        <f>G92</f>
        <v>4600000</v>
      </c>
      <c r="H91" s="23">
        <f t="shared" ref="H91:I91" si="45">H92</f>
        <v>4600000</v>
      </c>
      <c r="I91" s="24">
        <f t="shared" si="45"/>
        <v>4600000</v>
      </c>
    </row>
    <row r="92" spans="2:9" ht="39" customHeight="1" x14ac:dyDescent="0.2">
      <c r="B92" s="10" t="s">
        <v>63</v>
      </c>
      <c r="C92" s="11" t="s">
        <v>11</v>
      </c>
      <c r="D92" s="11" t="s">
        <v>14</v>
      </c>
      <c r="E92" s="11" t="s">
        <v>107</v>
      </c>
      <c r="F92" s="12">
        <v>240</v>
      </c>
      <c r="G92" s="23">
        <v>4600000</v>
      </c>
      <c r="H92" s="23">
        <v>4600000</v>
      </c>
      <c r="I92" s="24">
        <v>4600000</v>
      </c>
    </row>
    <row r="93" spans="2:9" ht="25.5" x14ac:dyDescent="0.2">
      <c r="B93" s="10" t="s">
        <v>61</v>
      </c>
      <c r="C93" s="11" t="s">
        <v>11</v>
      </c>
      <c r="D93" s="11" t="s">
        <v>64</v>
      </c>
      <c r="E93" s="11"/>
      <c r="F93" s="12"/>
      <c r="G93" s="23">
        <f>G94</f>
        <v>300000</v>
      </c>
      <c r="H93" s="23">
        <f t="shared" ref="H93:I96" si="46">H94</f>
        <v>300000</v>
      </c>
      <c r="I93" s="24">
        <f t="shared" si="46"/>
        <v>300000</v>
      </c>
    </row>
    <row r="94" spans="2:9" x14ac:dyDescent="0.2">
      <c r="B94" s="10" t="s">
        <v>12</v>
      </c>
      <c r="C94" s="11" t="s">
        <v>11</v>
      </c>
      <c r="D94" s="11" t="s">
        <v>64</v>
      </c>
      <c r="E94" s="11" t="s">
        <v>34</v>
      </c>
      <c r="F94" s="12"/>
      <c r="G94" s="23">
        <f>G95</f>
        <v>300000</v>
      </c>
      <c r="H94" s="23">
        <f t="shared" si="46"/>
        <v>300000</v>
      </c>
      <c r="I94" s="24">
        <f t="shared" si="46"/>
        <v>300000</v>
      </c>
    </row>
    <row r="95" spans="2:9" ht="25.5" x14ac:dyDescent="0.2">
      <c r="B95" s="10" t="s">
        <v>86</v>
      </c>
      <c r="C95" s="11" t="s">
        <v>11</v>
      </c>
      <c r="D95" s="11" t="s">
        <v>64</v>
      </c>
      <c r="E95" s="11" t="s">
        <v>35</v>
      </c>
      <c r="F95" s="12"/>
      <c r="G95" s="23">
        <f>G96</f>
        <v>300000</v>
      </c>
      <c r="H95" s="23">
        <f t="shared" si="46"/>
        <v>300000</v>
      </c>
      <c r="I95" s="24">
        <f t="shared" si="46"/>
        <v>300000</v>
      </c>
    </row>
    <row r="96" spans="2:9" ht="38.25" x14ac:dyDescent="0.2">
      <c r="B96" s="10" t="s">
        <v>62</v>
      </c>
      <c r="C96" s="11" t="s">
        <v>11</v>
      </c>
      <c r="D96" s="11" t="s">
        <v>64</v>
      </c>
      <c r="E96" s="11" t="s">
        <v>65</v>
      </c>
      <c r="F96" s="12"/>
      <c r="G96" s="23">
        <f>G97</f>
        <v>300000</v>
      </c>
      <c r="H96" s="23">
        <f t="shared" si="46"/>
        <v>300000</v>
      </c>
      <c r="I96" s="24">
        <f t="shared" si="46"/>
        <v>300000</v>
      </c>
    </row>
    <row r="97" spans="2:9" ht="38.25" x14ac:dyDescent="0.2">
      <c r="B97" s="10" t="s">
        <v>63</v>
      </c>
      <c r="C97" s="11" t="s">
        <v>11</v>
      </c>
      <c r="D97" s="11" t="s">
        <v>64</v>
      </c>
      <c r="E97" s="11" t="s">
        <v>65</v>
      </c>
      <c r="F97" s="12">
        <v>240</v>
      </c>
      <c r="G97" s="23">
        <v>300000</v>
      </c>
      <c r="H97" s="23">
        <v>300000</v>
      </c>
      <c r="I97" s="24">
        <v>300000</v>
      </c>
    </row>
    <row r="98" spans="2:9" x14ac:dyDescent="0.2">
      <c r="B98" s="10" t="s">
        <v>18</v>
      </c>
      <c r="C98" s="11" t="s">
        <v>19</v>
      </c>
      <c r="D98" s="11"/>
      <c r="E98" s="11"/>
      <c r="F98" s="12"/>
      <c r="G98" s="24">
        <f>SUM(G99+G109+G122+G134)</f>
        <v>77388560.439999998</v>
      </c>
      <c r="H98" s="24">
        <f>SUM(H99+H109+H122+H134)</f>
        <v>53996613.469999999</v>
      </c>
      <c r="I98" s="24">
        <f>SUM(I99+I109+I122+I134)</f>
        <v>54481910.869999997</v>
      </c>
    </row>
    <row r="99" spans="2:9" x14ac:dyDescent="0.2">
      <c r="B99" s="10" t="s">
        <v>54</v>
      </c>
      <c r="C99" s="11" t="s">
        <v>19</v>
      </c>
      <c r="D99" s="11" t="s">
        <v>6</v>
      </c>
      <c r="E99" s="11"/>
      <c r="F99" s="12"/>
      <c r="G99" s="23">
        <f>G100+G105</f>
        <v>8659779.7999999989</v>
      </c>
      <c r="H99" s="23">
        <f t="shared" ref="H99:I99" si="47">H105</f>
        <v>3291871.53</v>
      </c>
      <c r="I99" s="24">
        <f t="shared" si="47"/>
        <v>3291871.53</v>
      </c>
    </row>
    <row r="100" spans="2:9" ht="63.75" x14ac:dyDescent="0.2">
      <c r="B100" s="10" t="s">
        <v>128</v>
      </c>
      <c r="C100" s="11"/>
      <c r="D100" s="11"/>
      <c r="E100" s="11" t="s">
        <v>124</v>
      </c>
      <c r="F100" s="12"/>
      <c r="G100" s="23">
        <f>G101</f>
        <v>2958439.64</v>
      </c>
      <c r="H100" s="23">
        <f t="shared" ref="H100:I100" si="48">H101</f>
        <v>0</v>
      </c>
      <c r="I100" s="24">
        <f t="shared" si="48"/>
        <v>0</v>
      </c>
    </row>
    <row r="101" spans="2:9" ht="23.25" customHeight="1" x14ac:dyDescent="0.2">
      <c r="B101" s="10" t="s">
        <v>171</v>
      </c>
      <c r="C101" s="11" t="s">
        <v>19</v>
      </c>
      <c r="D101" s="11" t="s">
        <v>6</v>
      </c>
      <c r="E101" s="11" t="s">
        <v>167</v>
      </c>
      <c r="F101" s="12"/>
      <c r="G101" s="23">
        <f>G102</f>
        <v>2958439.64</v>
      </c>
      <c r="H101" s="23">
        <f t="shared" ref="H101:I101" si="49">H102</f>
        <v>0</v>
      </c>
      <c r="I101" s="24">
        <f t="shared" si="49"/>
        <v>0</v>
      </c>
    </row>
    <row r="102" spans="2:9" ht="33" customHeight="1" x14ac:dyDescent="0.2">
      <c r="B102" s="10" t="s">
        <v>172</v>
      </c>
      <c r="C102" s="11" t="s">
        <v>19</v>
      </c>
      <c r="D102" s="11" t="s">
        <v>6</v>
      </c>
      <c r="E102" s="11" t="s">
        <v>168</v>
      </c>
      <c r="F102" s="12"/>
      <c r="G102" s="23">
        <f>G103</f>
        <v>2958439.64</v>
      </c>
      <c r="H102" s="23">
        <f t="shared" ref="H102:I102" si="50">H103</f>
        <v>0</v>
      </c>
      <c r="I102" s="24">
        <f t="shared" si="50"/>
        <v>0</v>
      </c>
    </row>
    <row r="103" spans="2:9" ht="77.25" customHeight="1" x14ac:dyDescent="0.2">
      <c r="B103" s="10" t="s">
        <v>170</v>
      </c>
      <c r="C103" s="11" t="s">
        <v>19</v>
      </c>
      <c r="D103" s="11" t="s">
        <v>6</v>
      </c>
      <c r="E103" s="11" t="s">
        <v>169</v>
      </c>
      <c r="F103" s="12"/>
      <c r="G103" s="23">
        <f>G104</f>
        <v>2958439.64</v>
      </c>
      <c r="H103" s="23">
        <f t="shared" ref="H103:I103" si="51">H104</f>
        <v>0</v>
      </c>
      <c r="I103" s="24">
        <f t="shared" si="51"/>
        <v>0</v>
      </c>
    </row>
    <row r="104" spans="2:9" ht="38.25" x14ac:dyDescent="0.2">
      <c r="B104" s="10" t="s">
        <v>63</v>
      </c>
      <c r="C104" s="11" t="s">
        <v>19</v>
      </c>
      <c r="D104" s="11" t="s">
        <v>6</v>
      </c>
      <c r="E104" s="11" t="s">
        <v>169</v>
      </c>
      <c r="F104" s="12">
        <v>240</v>
      </c>
      <c r="G104" s="23">
        <f>665648.92+2292790.72</f>
        <v>2958439.64</v>
      </c>
      <c r="H104" s="23">
        <v>0</v>
      </c>
      <c r="I104" s="24">
        <v>0</v>
      </c>
    </row>
    <row r="105" spans="2:9" x14ac:dyDescent="0.2">
      <c r="B105" s="10" t="s">
        <v>12</v>
      </c>
      <c r="C105" s="11" t="s">
        <v>19</v>
      </c>
      <c r="D105" s="11" t="s">
        <v>6</v>
      </c>
      <c r="E105" s="11" t="s">
        <v>34</v>
      </c>
      <c r="F105" s="12"/>
      <c r="G105" s="23">
        <f t="shared" ref="G105:I105" si="52">SUM(G106)</f>
        <v>5701340.1599999992</v>
      </c>
      <c r="H105" s="23">
        <f t="shared" si="52"/>
        <v>3291871.53</v>
      </c>
      <c r="I105" s="24">
        <f t="shared" si="52"/>
        <v>3291871.53</v>
      </c>
    </row>
    <row r="106" spans="2:9" ht="28.5" customHeight="1" x14ac:dyDescent="0.2">
      <c r="B106" s="10" t="s">
        <v>86</v>
      </c>
      <c r="C106" s="11" t="s">
        <v>19</v>
      </c>
      <c r="D106" s="11" t="s">
        <v>6</v>
      </c>
      <c r="E106" s="11" t="s">
        <v>35</v>
      </c>
      <c r="F106" s="12"/>
      <c r="G106" s="23">
        <f>G107</f>
        <v>5701340.1599999992</v>
      </c>
      <c r="H106" s="23">
        <f t="shared" ref="H106:I106" si="53">H107</f>
        <v>3291871.53</v>
      </c>
      <c r="I106" s="24">
        <f t="shared" si="53"/>
        <v>3291871.53</v>
      </c>
    </row>
    <row r="107" spans="2:9" ht="38.25" x14ac:dyDescent="0.2">
      <c r="B107" s="10" t="s">
        <v>72</v>
      </c>
      <c r="C107" s="11" t="s">
        <v>19</v>
      </c>
      <c r="D107" s="11" t="s">
        <v>6</v>
      </c>
      <c r="E107" s="11" t="s">
        <v>42</v>
      </c>
      <c r="F107" s="12"/>
      <c r="G107" s="23">
        <f>G108</f>
        <v>5701340.1599999992</v>
      </c>
      <c r="H107" s="23">
        <f t="shared" ref="H107:I107" si="54">H108</f>
        <v>3291871.53</v>
      </c>
      <c r="I107" s="24">
        <f t="shared" si="54"/>
        <v>3291871.53</v>
      </c>
    </row>
    <row r="108" spans="2:9" ht="43.5" customHeight="1" x14ac:dyDescent="0.2">
      <c r="B108" s="10" t="s">
        <v>63</v>
      </c>
      <c r="C108" s="11" t="s">
        <v>19</v>
      </c>
      <c r="D108" s="11" t="s">
        <v>6</v>
      </c>
      <c r="E108" s="11" t="s">
        <v>42</v>
      </c>
      <c r="F108" s="12">
        <v>240</v>
      </c>
      <c r="G108" s="23">
        <f>2491871.53+2500000+709468.63</f>
        <v>5701340.1599999992</v>
      </c>
      <c r="H108" s="23">
        <v>3291871.53</v>
      </c>
      <c r="I108" s="24">
        <v>3291871.53</v>
      </c>
    </row>
    <row r="109" spans="2:9" ht="21" customHeight="1" x14ac:dyDescent="0.2">
      <c r="B109" s="10" t="s">
        <v>52</v>
      </c>
      <c r="C109" s="11" t="s">
        <v>19</v>
      </c>
      <c r="D109" s="11" t="s">
        <v>20</v>
      </c>
      <c r="E109" s="11"/>
      <c r="F109" s="12"/>
      <c r="G109" s="23">
        <f>G110+G117</f>
        <v>4470000</v>
      </c>
      <c r="H109" s="23">
        <f t="shared" ref="H109:I109" si="55">H110+H117</f>
        <v>4970000</v>
      </c>
      <c r="I109" s="24">
        <f t="shared" si="55"/>
        <v>4970000</v>
      </c>
    </row>
    <row r="110" spans="2:9" ht="1.5" hidden="1" customHeight="1" x14ac:dyDescent="0.2">
      <c r="B110" s="32" t="s">
        <v>128</v>
      </c>
      <c r="C110" s="11" t="s">
        <v>19</v>
      </c>
      <c r="D110" s="11" t="s">
        <v>20</v>
      </c>
      <c r="E110" s="11" t="s">
        <v>124</v>
      </c>
      <c r="F110" s="12"/>
      <c r="G110" s="23">
        <f>G111</f>
        <v>0</v>
      </c>
      <c r="H110" s="23">
        <f t="shared" ref="H110:I110" si="56">H111</f>
        <v>0</v>
      </c>
      <c r="I110" s="24">
        <f t="shared" si="56"/>
        <v>0</v>
      </c>
    </row>
    <row r="111" spans="2:9" ht="21" hidden="1" customHeight="1" x14ac:dyDescent="0.2">
      <c r="B111" s="10" t="s">
        <v>99</v>
      </c>
      <c r="C111" s="11" t="s">
        <v>19</v>
      </c>
      <c r="D111" s="11" t="s">
        <v>20</v>
      </c>
      <c r="E111" s="11" t="s">
        <v>125</v>
      </c>
      <c r="F111" s="12"/>
      <c r="G111" s="23">
        <f>G112</f>
        <v>0</v>
      </c>
      <c r="H111" s="23">
        <f t="shared" ref="H111:I111" si="57">H112</f>
        <v>0</v>
      </c>
      <c r="I111" s="24">
        <f t="shared" si="57"/>
        <v>0</v>
      </c>
    </row>
    <row r="112" spans="2:9" ht="56.25" hidden="1" customHeight="1" x14ac:dyDescent="0.2">
      <c r="B112" s="32" t="s">
        <v>123</v>
      </c>
      <c r="C112" s="11" t="s">
        <v>19</v>
      </c>
      <c r="D112" s="11" t="s">
        <v>20</v>
      </c>
      <c r="E112" s="11" t="s">
        <v>126</v>
      </c>
      <c r="F112" s="12"/>
      <c r="G112" s="23">
        <f>G113+G115</f>
        <v>0</v>
      </c>
      <c r="H112" s="23">
        <f t="shared" ref="H112:I112" si="58">H113+H115</f>
        <v>0</v>
      </c>
      <c r="I112" s="24">
        <f t="shared" si="58"/>
        <v>0</v>
      </c>
    </row>
    <row r="113" spans="2:9" ht="54" hidden="1" customHeight="1" x14ac:dyDescent="0.2">
      <c r="B113" s="10" t="s">
        <v>161</v>
      </c>
      <c r="C113" s="11" t="s">
        <v>19</v>
      </c>
      <c r="D113" s="11" t="s">
        <v>20</v>
      </c>
      <c r="E113" s="11" t="s">
        <v>160</v>
      </c>
      <c r="F113" s="12"/>
      <c r="G113" s="23">
        <f>G114</f>
        <v>0</v>
      </c>
      <c r="H113" s="23">
        <f t="shared" ref="H113:I113" si="59">H114</f>
        <v>0</v>
      </c>
      <c r="I113" s="24">
        <f t="shared" si="59"/>
        <v>0</v>
      </c>
    </row>
    <row r="114" spans="2:9" ht="39.75" hidden="1" customHeight="1" x14ac:dyDescent="0.2">
      <c r="B114" s="10" t="s">
        <v>63</v>
      </c>
      <c r="C114" s="11" t="s">
        <v>19</v>
      </c>
      <c r="D114" s="11" t="s">
        <v>20</v>
      </c>
      <c r="E114" s="11" t="s">
        <v>160</v>
      </c>
      <c r="F114" s="12">
        <v>240</v>
      </c>
      <c r="G114" s="23">
        <f>12307700-12307700</f>
        <v>0</v>
      </c>
      <c r="H114" s="23">
        <v>0</v>
      </c>
      <c r="I114" s="24">
        <v>0</v>
      </c>
    </row>
    <row r="115" spans="2:9" ht="68.25" hidden="1" customHeight="1" x14ac:dyDescent="0.2">
      <c r="B115" s="10" t="s">
        <v>182</v>
      </c>
      <c r="C115" s="11" t="s">
        <v>19</v>
      </c>
      <c r="D115" s="11" t="s">
        <v>20</v>
      </c>
      <c r="E115" s="11" t="s">
        <v>181</v>
      </c>
      <c r="F115" s="12"/>
      <c r="G115" s="23">
        <f>G116</f>
        <v>0</v>
      </c>
      <c r="H115" s="23">
        <f t="shared" ref="H115:I115" si="60">H116</f>
        <v>0</v>
      </c>
      <c r="I115" s="24">
        <f t="shared" si="60"/>
        <v>0</v>
      </c>
    </row>
    <row r="116" spans="2:9" ht="39.75" hidden="1" customHeight="1" x14ac:dyDescent="0.2">
      <c r="B116" s="10" t="s">
        <v>63</v>
      </c>
      <c r="C116" s="11" t="s">
        <v>19</v>
      </c>
      <c r="D116" s="11" t="s">
        <v>20</v>
      </c>
      <c r="E116" s="11" t="s">
        <v>181</v>
      </c>
      <c r="F116" s="12">
        <v>240</v>
      </c>
      <c r="G116" s="23">
        <f>38667100+2332900-41000000</f>
        <v>0</v>
      </c>
      <c r="H116" s="23">
        <v>0</v>
      </c>
      <c r="I116" s="24">
        <v>0</v>
      </c>
    </row>
    <row r="117" spans="2:9" ht="21" customHeight="1" x14ac:dyDescent="0.2">
      <c r="B117" s="10" t="s">
        <v>12</v>
      </c>
      <c r="C117" s="11" t="s">
        <v>19</v>
      </c>
      <c r="D117" s="11" t="s">
        <v>20</v>
      </c>
      <c r="E117" s="11" t="s">
        <v>34</v>
      </c>
      <c r="F117" s="12"/>
      <c r="G117" s="23">
        <f>G118</f>
        <v>4470000</v>
      </c>
      <c r="H117" s="23">
        <f t="shared" ref="H117:I118" si="61">H118</f>
        <v>4970000</v>
      </c>
      <c r="I117" s="24">
        <f t="shared" si="61"/>
        <v>4970000</v>
      </c>
    </row>
    <row r="118" spans="2:9" ht="32.25" customHeight="1" x14ac:dyDescent="0.2">
      <c r="B118" s="10" t="s">
        <v>86</v>
      </c>
      <c r="C118" s="11" t="s">
        <v>19</v>
      </c>
      <c r="D118" s="11" t="s">
        <v>20</v>
      </c>
      <c r="E118" s="11" t="s">
        <v>35</v>
      </c>
      <c r="F118" s="12"/>
      <c r="G118" s="23">
        <f>G119</f>
        <v>4470000</v>
      </c>
      <c r="H118" s="23">
        <f t="shared" si="61"/>
        <v>4970000</v>
      </c>
      <c r="I118" s="24">
        <f t="shared" si="61"/>
        <v>4970000</v>
      </c>
    </row>
    <row r="119" spans="2:9" ht="29.25" customHeight="1" x14ac:dyDescent="0.2">
      <c r="B119" s="10" t="s">
        <v>43</v>
      </c>
      <c r="C119" s="11" t="s">
        <v>19</v>
      </c>
      <c r="D119" s="11" t="s">
        <v>20</v>
      </c>
      <c r="E119" s="11" t="s">
        <v>44</v>
      </c>
      <c r="F119" s="12"/>
      <c r="G119" s="23">
        <f>G120+G121</f>
        <v>4470000</v>
      </c>
      <c r="H119" s="23">
        <f t="shared" ref="H119:I119" si="62">H120+H121</f>
        <v>4970000</v>
      </c>
      <c r="I119" s="24">
        <f t="shared" si="62"/>
        <v>4970000</v>
      </c>
    </row>
    <row r="120" spans="2:9" ht="38.25" x14ac:dyDescent="0.2">
      <c r="B120" s="10" t="s">
        <v>63</v>
      </c>
      <c r="C120" s="11" t="s">
        <v>19</v>
      </c>
      <c r="D120" s="11" t="s">
        <v>20</v>
      </c>
      <c r="E120" s="11" t="s">
        <v>44</v>
      </c>
      <c r="F120" s="12">
        <v>240</v>
      </c>
      <c r="G120" s="23">
        <v>3370000</v>
      </c>
      <c r="H120" s="23">
        <v>4970000</v>
      </c>
      <c r="I120" s="24">
        <v>4970000</v>
      </c>
    </row>
    <row r="121" spans="2:9" ht="21.75" customHeight="1" x14ac:dyDescent="0.2">
      <c r="B121" s="10" t="s">
        <v>56</v>
      </c>
      <c r="C121" s="11" t="s">
        <v>19</v>
      </c>
      <c r="D121" s="11" t="s">
        <v>20</v>
      </c>
      <c r="E121" s="11" t="s">
        <v>44</v>
      </c>
      <c r="F121" s="12">
        <v>540</v>
      </c>
      <c r="G121" s="23">
        <f>1100000</f>
        <v>1100000</v>
      </c>
      <c r="H121" s="23">
        <v>0</v>
      </c>
      <c r="I121" s="24">
        <v>0</v>
      </c>
    </row>
    <row r="122" spans="2:9" ht="19.5" customHeight="1" x14ac:dyDescent="0.2">
      <c r="B122" s="10" t="s">
        <v>26</v>
      </c>
      <c r="C122" s="11" t="s">
        <v>19</v>
      </c>
      <c r="D122" s="11" t="s">
        <v>8</v>
      </c>
      <c r="E122" s="11"/>
      <c r="F122" s="12"/>
      <c r="G122" s="23">
        <f>G131+G133+G123</f>
        <v>24623000.039999999</v>
      </c>
      <c r="H122" s="23">
        <f t="shared" ref="H122:I122" si="63">H131+H133+H123</f>
        <v>16915516.939999998</v>
      </c>
      <c r="I122" s="24">
        <f t="shared" si="63"/>
        <v>17137463.34</v>
      </c>
    </row>
    <row r="123" spans="2:9" ht="66" customHeight="1" x14ac:dyDescent="0.2">
      <c r="B123" s="10" t="s">
        <v>184</v>
      </c>
      <c r="C123" s="11" t="s">
        <v>19</v>
      </c>
      <c r="D123" s="11" t="s">
        <v>8</v>
      </c>
      <c r="E123" s="11" t="s">
        <v>187</v>
      </c>
      <c r="F123" s="12"/>
      <c r="G123" s="23">
        <f>G124</f>
        <v>10650000.039999999</v>
      </c>
      <c r="H123" s="23">
        <f t="shared" ref="H123:I123" si="64">H124</f>
        <v>0</v>
      </c>
      <c r="I123" s="24">
        <f t="shared" si="64"/>
        <v>0</v>
      </c>
    </row>
    <row r="124" spans="2:9" ht="19.5" customHeight="1" x14ac:dyDescent="0.2">
      <c r="B124" s="10" t="s">
        <v>171</v>
      </c>
      <c r="C124" s="11" t="s">
        <v>19</v>
      </c>
      <c r="D124" s="11" t="s">
        <v>8</v>
      </c>
      <c r="E124" s="11" t="s">
        <v>188</v>
      </c>
      <c r="F124" s="12"/>
      <c r="G124" s="23">
        <f>G125</f>
        <v>10650000.039999999</v>
      </c>
      <c r="H124" s="23">
        <f t="shared" ref="H124:I124" si="65">H125</f>
        <v>0</v>
      </c>
      <c r="I124" s="24">
        <f t="shared" si="65"/>
        <v>0</v>
      </c>
    </row>
    <row r="125" spans="2:9" ht="39" customHeight="1" x14ac:dyDescent="0.2">
      <c r="B125" s="10" t="s">
        <v>185</v>
      </c>
      <c r="C125" s="11" t="s">
        <v>19</v>
      </c>
      <c r="D125" s="11" t="s">
        <v>8</v>
      </c>
      <c r="E125" s="11" t="s">
        <v>189</v>
      </c>
      <c r="F125" s="12"/>
      <c r="G125" s="23">
        <f>G126</f>
        <v>10650000.039999999</v>
      </c>
      <c r="H125" s="23">
        <f t="shared" ref="H125:I125" si="66">H126</f>
        <v>0</v>
      </c>
      <c r="I125" s="24">
        <f t="shared" si="66"/>
        <v>0</v>
      </c>
    </row>
    <row r="126" spans="2:9" ht="32.25" customHeight="1" x14ac:dyDescent="0.2">
      <c r="B126" s="10" t="s">
        <v>186</v>
      </c>
      <c r="C126" s="11" t="s">
        <v>19</v>
      </c>
      <c r="D126" s="11" t="s">
        <v>8</v>
      </c>
      <c r="E126" s="11" t="s">
        <v>190</v>
      </c>
      <c r="F126" s="12"/>
      <c r="G126" s="23">
        <f>G127</f>
        <v>10650000.039999999</v>
      </c>
      <c r="H126" s="23">
        <f t="shared" ref="H126:I126" si="67">H127</f>
        <v>0</v>
      </c>
      <c r="I126" s="24">
        <f t="shared" si="67"/>
        <v>0</v>
      </c>
    </row>
    <row r="127" spans="2:9" ht="40.5" customHeight="1" x14ac:dyDescent="0.2">
      <c r="B127" s="10" t="s">
        <v>63</v>
      </c>
      <c r="C127" s="11" t="s">
        <v>19</v>
      </c>
      <c r="D127" s="11" t="s">
        <v>8</v>
      </c>
      <c r="E127" s="11" t="s">
        <v>190</v>
      </c>
      <c r="F127" s="12">
        <v>240</v>
      </c>
      <c r="G127" s="23">
        <f>10650000.04</f>
        <v>10650000.039999999</v>
      </c>
      <c r="H127" s="23">
        <v>0</v>
      </c>
      <c r="I127" s="24">
        <v>0</v>
      </c>
    </row>
    <row r="128" spans="2:9" ht="21" customHeight="1" x14ac:dyDescent="0.2">
      <c r="B128" s="10" t="s">
        <v>12</v>
      </c>
      <c r="C128" s="11" t="s">
        <v>19</v>
      </c>
      <c r="D128" s="11" t="s">
        <v>8</v>
      </c>
      <c r="E128" s="11" t="s">
        <v>34</v>
      </c>
      <c r="F128" s="12"/>
      <c r="G128" s="23">
        <f>G129</f>
        <v>13973000</v>
      </c>
      <c r="H128" s="23">
        <f t="shared" ref="H128:I128" si="68">H129</f>
        <v>16915516.939999998</v>
      </c>
      <c r="I128" s="24">
        <f t="shared" si="68"/>
        <v>17137463.34</v>
      </c>
    </row>
    <row r="129" spans="2:9" ht="30.75" customHeight="1" x14ac:dyDescent="0.2">
      <c r="B129" s="10" t="s">
        <v>86</v>
      </c>
      <c r="C129" s="11" t="s">
        <v>19</v>
      </c>
      <c r="D129" s="11" t="s">
        <v>8</v>
      </c>
      <c r="E129" s="11" t="s">
        <v>35</v>
      </c>
      <c r="F129" s="12"/>
      <c r="G129" s="23">
        <f>G130+G132</f>
        <v>13973000</v>
      </c>
      <c r="H129" s="23">
        <f t="shared" ref="H129:I129" si="69">H130+H132</f>
        <v>16915516.939999998</v>
      </c>
      <c r="I129" s="24">
        <f t="shared" si="69"/>
        <v>17137463.34</v>
      </c>
    </row>
    <row r="130" spans="2:9" ht="29.25" customHeight="1" x14ac:dyDescent="0.2">
      <c r="B130" s="10" t="s">
        <v>57</v>
      </c>
      <c r="C130" s="11" t="s">
        <v>19</v>
      </c>
      <c r="D130" s="11" t="s">
        <v>8</v>
      </c>
      <c r="E130" s="11" t="s">
        <v>45</v>
      </c>
      <c r="F130" s="12"/>
      <c r="G130" s="23">
        <f>SUM(G131)</f>
        <v>10560000</v>
      </c>
      <c r="H130" s="23">
        <f t="shared" ref="H130:I130" si="70">SUM(H131)</f>
        <v>13502516.939999999</v>
      </c>
      <c r="I130" s="24">
        <f t="shared" si="70"/>
        <v>13724463.34</v>
      </c>
    </row>
    <row r="131" spans="2:9" ht="37.5" customHeight="1" x14ac:dyDescent="0.2">
      <c r="B131" s="10" t="s">
        <v>63</v>
      </c>
      <c r="C131" s="11" t="s">
        <v>19</v>
      </c>
      <c r="D131" s="11" t="s">
        <v>8</v>
      </c>
      <c r="E131" s="11" t="s">
        <v>45</v>
      </c>
      <c r="F131" s="12">
        <v>240</v>
      </c>
      <c r="G131" s="23">
        <f>10300000+260000</f>
        <v>10560000</v>
      </c>
      <c r="H131" s="23">
        <v>13502516.939999999</v>
      </c>
      <c r="I131" s="24">
        <v>13724463.34</v>
      </c>
    </row>
    <row r="132" spans="2:9" ht="38.25" x14ac:dyDescent="0.2">
      <c r="B132" s="10" t="s">
        <v>55</v>
      </c>
      <c r="C132" s="11" t="s">
        <v>19</v>
      </c>
      <c r="D132" s="11" t="s">
        <v>8</v>
      </c>
      <c r="E132" s="11" t="s">
        <v>46</v>
      </c>
      <c r="F132" s="12"/>
      <c r="G132" s="23">
        <f>G133</f>
        <v>3413000</v>
      </c>
      <c r="H132" s="23">
        <f t="shared" ref="H132:I132" si="71">H133</f>
        <v>3413000</v>
      </c>
      <c r="I132" s="24">
        <f t="shared" si="71"/>
        <v>3413000</v>
      </c>
    </row>
    <row r="133" spans="2:9" ht="38.25" customHeight="1" x14ac:dyDescent="0.2">
      <c r="B133" s="10" t="s">
        <v>63</v>
      </c>
      <c r="C133" s="11" t="s">
        <v>19</v>
      </c>
      <c r="D133" s="11" t="s">
        <v>8</v>
      </c>
      <c r="E133" s="11" t="s">
        <v>46</v>
      </c>
      <c r="F133" s="12">
        <v>240</v>
      </c>
      <c r="G133" s="23">
        <v>3413000</v>
      </c>
      <c r="H133" s="23">
        <v>3413000</v>
      </c>
      <c r="I133" s="24">
        <v>3413000</v>
      </c>
    </row>
    <row r="134" spans="2:9" ht="29.25" customHeight="1" x14ac:dyDescent="0.2">
      <c r="B134" s="13" t="s">
        <v>22</v>
      </c>
      <c r="C134" s="11" t="s">
        <v>19</v>
      </c>
      <c r="D134" s="11" t="s">
        <v>19</v>
      </c>
      <c r="E134" s="11"/>
      <c r="F134" s="12"/>
      <c r="G134" s="23">
        <f>G135</f>
        <v>39635780.600000001</v>
      </c>
      <c r="H134" s="23">
        <f t="shared" ref="H134:I134" si="72">H135</f>
        <v>28819225</v>
      </c>
      <c r="I134" s="24">
        <f t="shared" si="72"/>
        <v>29082576</v>
      </c>
    </row>
    <row r="135" spans="2:9" ht="21" customHeight="1" x14ac:dyDescent="0.2">
      <c r="B135" s="10" t="s">
        <v>12</v>
      </c>
      <c r="C135" s="11" t="s">
        <v>19</v>
      </c>
      <c r="D135" s="11" t="s">
        <v>19</v>
      </c>
      <c r="E135" s="11" t="s">
        <v>34</v>
      </c>
      <c r="F135" s="12"/>
      <c r="G135" s="23">
        <f t="shared" ref="G135:I135" si="73">SUM(G136)</f>
        <v>39635780.600000001</v>
      </c>
      <c r="H135" s="23">
        <f t="shared" si="73"/>
        <v>28819225</v>
      </c>
      <c r="I135" s="24">
        <f t="shared" si="73"/>
        <v>29082576</v>
      </c>
    </row>
    <row r="136" spans="2:9" ht="27.75" customHeight="1" x14ac:dyDescent="0.2">
      <c r="B136" s="10" t="s">
        <v>86</v>
      </c>
      <c r="C136" s="11" t="s">
        <v>19</v>
      </c>
      <c r="D136" s="11" t="s">
        <v>19</v>
      </c>
      <c r="E136" s="11" t="s">
        <v>35</v>
      </c>
      <c r="F136" s="12"/>
      <c r="G136" s="23">
        <f>G137</f>
        <v>39635780.600000001</v>
      </c>
      <c r="H136" s="23">
        <f t="shared" ref="H136:I136" si="74">H137</f>
        <v>28819225</v>
      </c>
      <c r="I136" s="24">
        <f t="shared" si="74"/>
        <v>29082576</v>
      </c>
    </row>
    <row r="137" spans="2:9" ht="66" customHeight="1" x14ac:dyDescent="0.2">
      <c r="B137" s="10" t="s">
        <v>81</v>
      </c>
      <c r="C137" s="11" t="s">
        <v>19</v>
      </c>
      <c r="D137" s="11" t="s">
        <v>19</v>
      </c>
      <c r="E137" s="11" t="s">
        <v>47</v>
      </c>
      <c r="F137" s="12"/>
      <c r="G137" s="23">
        <f>G138+G139+G140</f>
        <v>39635780.600000001</v>
      </c>
      <c r="H137" s="23">
        <f>SUM(H138+H139+H140)</f>
        <v>28819225</v>
      </c>
      <c r="I137" s="24">
        <f>SUM(I138+I139+I140)</f>
        <v>29082576</v>
      </c>
    </row>
    <row r="138" spans="2:9" ht="25.5" x14ac:dyDescent="0.2">
      <c r="B138" s="10" t="s">
        <v>58</v>
      </c>
      <c r="C138" s="11" t="s">
        <v>19</v>
      </c>
      <c r="D138" s="11" t="s">
        <v>19</v>
      </c>
      <c r="E138" s="11" t="s">
        <v>47</v>
      </c>
      <c r="F138" s="12">
        <v>110</v>
      </c>
      <c r="G138" s="23">
        <v>31673179</v>
      </c>
      <c r="H138" s="23">
        <v>27019225</v>
      </c>
      <c r="I138" s="24">
        <v>27282576</v>
      </c>
    </row>
    <row r="139" spans="2:9" ht="38.25" x14ac:dyDescent="0.2">
      <c r="B139" s="10" t="s">
        <v>73</v>
      </c>
      <c r="C139" s="11" t="s">
        <v>19</v>
      </c>
      <c r="D139" s="11" t="s">
        <v>19</v>
      </c>
      <c r="E139" s="11" t="s">
        <v>47</v>
      </c>
      <c r="F139" s="12">
        <v>240</v>
      </c>
      <c r="G139" s="23">
        <f>7313950+359686.6</f>
        <v>7673636.5999999996</v>
      </c>
      <c r="H139" s="23">
        <v>1600000</v>
      </c>
      <c r="I139" s="24">
        <v>1600000</v>
      </c>
    </row>
    <row r="140" spans="2:9" ht="25.5" x14ac:dyDescent="0.2">
      <c r="B140" s="10" t="s">
        <v>59</v>
      </c>
      <c r="C140" s="11" t="s">
        <v>19</v>
      </c>
      <c r="D140" s="11" t="s">
        <v>19</v>
      </c>
      <c r="E140" s="11" t="s">
        <v>47</v>
      </c>
      <c r="F140" s="12">
        <v>850</v>
      </c>
      <c r="G140" s="23">
        <v>288965</v>
      </c>
      <c r="H140" s="23">
        <v>200000</v>
      </c>
      <c r="I140" s="24">
        <v>200000</v>
      </c>
    </row>
    <row r="141" spans="2:9" ht="20.25" customHeight="1" x14ac:dyDescent="0.2">
      <c r="B141" s="10" t="s">
        <v>70</v>
      </c>
      <c r="C141" s="11" t="s">
        <v>16</v>
      </c>
      <c r="D141" s="11"/>
      <c r="E141" s="11"/>
      <c r="F141" s="12"/>
      <c r="G141" s="23">
        <f>G142</f>
        <v>35920272.079999998</v>
      </c>
      <c r="H141" s="23">
        <f t="shared" ref="H141:I141" si="75">H142</f>
        <v>34767482</v>
      </c>
      <c r="I141" s="24">
        <f t="shared" si="75"/>
        <v>36158181</v>
      </c>
    </row>
    <row r="142" spans="2:9" ht="21" customHeight="1" x14ac:dyDescent="0.2">
      <c r="B142" s="10" t="s">
        <v>27</v>
      </c>
      <c r="C142" s="11" t="s">
        <v>16</v>
      </c>
      <c r="D142" s="11" t="s">
        <v>6</v>
      </c>
      <c r="E142" s="11"/>
      <c r="F142" s="12"/>
      <c r="G142" s="23">
        <f>G143+G155</f>
        <v>35920272.079999998</v>
      </c>
      <c r="H142" s="23">
        <f>H143+H155</f>
        <v>34767482</v>
      </c>
      <c r="I142" s="24">
        <f>I143+I155</f>
        <v>36158181</v>
      </c>
    </row>
    <row r="143" spans="2:9" ht="55.5" customHeight="1" x14ac:dyDescent="0.2">
      <c r="B143" s="33" t="s">
        <v>129</v>
      </c>
      <c r="C143" s="11" t="s">
        <v>16</v>
      </c>
      <c r="D143" s="11" t="s">
        <v>6</v>
      </c>
      <c r="E143" s="11" t="s">
        <v>48</v>
      </c>
      <c r="F143" s="12"/>
      <c r="G143" s="23">
        <f>G144</f>
        <v>32598997.079999998</v>
      </c>
      <c r="H143" s="23">
        <f t="shared" ref="H143:I143" si="76">H144</f>
        <v>31446207</v>
      </c>
      <c r="I143" s="24">
        <f t="shared" si="76"/>
        <v>32836905.999999996</v>
      </c>
    </row>
    <row r="144" spans="2:9" s="3" customFormat="1" ht="21.75" customHeight="1" x14ac:dyDescent="0.2">
      <c r="B144" s="10" t="s">
        <v>111</v>
      </c>
      <c r="C144" s="11" t="s">
        <v>16</v>
      </c>
      <c r="D144" s="11" t="s">
        <v>6</v>
      </c>
      <c r="E144" s="11" t="s">
        <v>112</v>
      </c>
      <c r="F144" s="12"/>
      <c r="G144" s="23">
        <f>G145+G150</f>
        <v>32598997.079999998</v>
      </c>
      <c r="H144" s="23">
        <f>H145+H150</f>
        <v>31446207</v>
      </c>
      <c r="I144" s="24">
        <f>I145+I150</f>
        <v>32836905.999999996</v>
      </c>
    </row>
    <row r="145" spans="2:9" s="4" customFormat="1" ht="53.25" customHeight="1" x14ac:dyDescent="0.2">
      <c r="B145" s="10" t="s">
        <v>117</v>
      </c>
      <c r="C145" s="11" t="s">
        <v>16</v>
      </c>
      <c r="D145" s="11" t="s">
        <v>6</v>
      </c>
      <c r="E145" s="11" t="s">
        <v>114</v>
      </c>
      <c r="F145" s="12"/>
      <c r="G145" s="23">
        <f>G146+G148</f>
        <v>19980520.879999999</v>
      </c>
      <c r="H145" s="23">
        <f t="shared" ref="H145:I145" si="77">H146+H148</f>
        <v>19046858.969999999</v>
      </c>
      <c r="I145" s="24">
        <f t="shared" si="77"/>
        <v>20078565.049999997</v>
      </c>
    </row>
    <row r="146" spans="2:9" s="4" customFormat="1" ht="54" customHeight="1" x14ac:dyDescent="0.2">
      <c r="B146" s="10" t="s">
        <v>79</v>
      </c>
      <c r="C146" s="11" t="s">
        <v>16</v>
      </c>
      <c r="D146" s="11" t="s">
        <v>6</v>
      </c>
      <c r="E146" s="11" t="s">
        <v>115</v>
      </c>
      <c r="F146" s="12"/>
      <c r="G146" s="23">
        <f>G147</f>
        <v>19247689.77</v>
      </c>
      <c r="H146" s="23">
        <f t="shared" ref="H146:I146" si="78">H147</f>
        <v>18253889.039999999</v>
      </c>
      <c r="I146" s="24">
        <f t="shared" si="78"/>
        <v>19229223.059999999</v>
      </c>
    </row>
    <row r="147" spans="2:9" s="4" customFormat="1" ht="21.75" customHeight="1" x14ac:dyDescent="0.2">
      <c r="B147" s="10" t="s">
        <v>111</v>
      </c>
      <c r="C147" s="11" t="s">
        <v>16</v>
      </c>
      <c r="D147" s="11" t="s">
        <v>6</v>
      </c>
      <c r="E147" s="11" t="s">
        <v>115</v>
      </c>
      <c r="F147" s="12">
        <v>610</v>
      </c>
      <c r="G147" s="23">
        <f>17657689.77+400000+1190000</f>
        <v>19247689.77</v>
      </c>
      <c r="H147" s="23">
        <v>18253889.039999999</v>
      </c>
      <c r="I147" s="24">
        <v>19229223.059999999</v>
      </c>
    </row>
    <row r="148" spans="2:9" s="4" customFormat="1" ht="65.25" customHeight="1" x14ac:dyDescent="0.2">
      <c r="B148" s="10" t="s">
        <v>118</v>
      </c>
      <c r="C148" s="11" t="s">
        <v>16</v>
      </c>
      <c r="D148" s="11" t="s">
        <v>6</v>
      </c>
      <c r="E148" s="11" t="s">
        <v>116</v>
      </c>
      <c r="F148" s="12"/>
      <c r="G148" s="23">
        <f>G149</f>
        <v>732831.11</v>
      </c>
      <c r="H148" s="23">
        <f t="shared" ref="H148:I148" si="79">H149</f>
        <v>792969.93</v>
      </c>
      <c r="I148" s="24">
        <f t="shared" si="79"/>
        <v>849341.99</v>
      </c>
    </row>
    <row r="149" spans="2:9" s="4" customFormat="1" ht="20.25" customHeight="1" x14ac:dyDescent="0.2">
      <c r="B149" s="10" t="s">
        <v>111</v>
      </c>
      <c r="C149" s="11" t="s">
        <v>16</v>
      </c>
      <c r="D149" s="11" t="s">
        <v>6</v>
      </c>
      <c r="E149" s="11" t="s">
        <v>116</v>
      </c>
      <c r="F149" s="12">
        <v>610</v>
      </c>
      <c r="G149" s="23">
        <v>732831.11</v>
      </c>
      <c r="H149" s="23">
        <v>792969.93</v>
      </c>
      <c r="I149" s="24">
        <v>849341.99</v>
      </c>
    </row>
    <row r="150" spans="2:9" s="4" customFormat="1" ht="40.5" customHeight="1" x14ac:dyDescent="0.2">
      <c r="B150" s="10" t="s">
        <v>154</v>
      </c>
      <c r="C150" s="11" t="s">
        <v>16</v>
      </c>
      <c r="D150" s="11" t="s">
        <v>6</v>
      </c>
      <c r="E150" s="11" t="s">
        <v>120</v>
      </c>
      <c r="F150" s="12"/>
      <c r="G150" s="23">
        <f>G151+G153</f>
        <v>12618476.200000001</v>
      </c>
      <c r="H150" s="23">
        <f t="shared" ref="H150:I150" si="80">H151+H153</f>
        <v>12399348.029999999</v>
      </c>
      <c r="I150" s="24">
        <f t="shared" si="80"/>
        <v>12758340.949999999</v>
      </c>
    </row>
    <row r="151" spans="2:9" s="4" customFormat="1" ht="51.75" customHeight="1" x14ac:dyDescent="0.2">
      <c r="B151" s="10" t="s">
        <v>80</v>
      </c>
      <c r="C151" s="11" t="s">
        <v>16</v>
      </c>
      <c r="D151" s="11" t="s">
        <v>6</v>
      </c>
      <c r="E151" s="11" t="s">
        <v>121</v>
      </c>
      <c r="F151" s="12"/>
      <c r="G151" s="23">
        <f>G152</f>
        <v>12205732.24</v>
      </c>
      <c r="H151" s="23">
        <f t="shared" ref="H151:I151" si="81">H152</f>
        <v>11952732.779999999</v>
      </c>
      <c r="I151" s="24">
        <f t="shared" si="81"/>
        <v>12279975.91</v>
      </c>
    </row>
    <row r="152" spans="2:9" s="4" customFormat="1" ht="18.75" customHeight="1" x14ac:dyDescent="0.2">
      <c r="B152" s="10" t="s">
        <v>111</v>
      </c>
      <c r="C152" s="11" t="s">
        <v>16</v>
      </c>
      <c r="D152" s="11" t="s">
        <v>6</v>
      </c>
      <c r="E152" s="11" t="s">
        <v>121</v>
      </c>
      <c r="F152" s="12">
        <v>610</v>
      </c>
      <c r="G152" s="23">
        <f>11305732.24+900000</f>
        <v>12205732.24</v>
      </c>
      <c r="H152" s="23">
        <v>11952732.779999999</v>
      </c>
      <c r="I152" s="24">
        <v>12279975.91</v>
      </c>
    </row>
    <row r="153" spans="2:9" s="4" customFormat="1" ht="68.25" customHeight="1" x14ac:dyDescent="0.2">
      <c r="B153" s="10" t="s">
        <v>119</v>
      </c>
      <c r="C153" s="11" t="s">
        <v>16</v>
      </c>
      <c r="D153" s="11" t="s">
        <v>6</v>
      </c>
      <c r="E153" s="11" t="s">
        <v>122</v>
      </c>
      <c r="F153" s="12"/>
      <c r="G153" s="23">
        <f>G154</f>
        <v>412743.96</v>
      </c>
      <c r="H153" s="23">
        <f t="shared" ref="H153:I153" si="82">H154</f>
        <v>446615.25</v>
      </c>
      <c r="I153" s="24">
        <f t="shared" si="82"/>
        <v>478365.04</v>
      </c>
    </row>
    <row r="154" spans="2:9" s="4" customFormat="1" ht="22.5" customHeight="1" x14ac:dyDescent="0.2">
      <c r="B154" s="10" t="s">
        <v>111</v>
      </c>
      <c r="C154" s="11" t="s">
        <v>16</v>
      </c>
      <c r="D154" s="11" t="s">
        <v>6</v>
      </c>
      <c r="E154" s="11" t="s">
        <v>122</v>
      </c>
      <c r="F154" s="12">
        <v>610</v>
      </c>
      <c r="G154" s="23">
        <v>412743.96</v>
      </c>
      <c r="H154" s="23">
        <v>446615.25</v>
      </c>
      <c r="I154" s="24">
        <v>478365.04</v>
      </c>
    </row>
    <row r="155" spans="2:9" s="4" customFormat="1" ht="22.5" customHeight="1" x14ac:dyDescent="0.2">
      <c r="B155" s="10" t="s">
        <v>15</v>
      </c>
      <c r="C155" s="11" t="s">
        <v>16</v>
      </c>
      <c r="D155" s="11" t="s">
        <v>6</v>
      </c>
      <c r="E155" s="11" t="s">
        <v>34</v>
      </c>
      <c r="F155" s="12"/>
      <c r="G155" s="23">
        <f>G156</f>
        <v>3321275</v>
      </c>
      <c r="H155" s="23">
        <f t="shared" ref="H155:I156" si="83">H156</f>
        <v>3321275</v>
      </c>
      <c r="I155" s="24">
        <f t="shared" si="83"/>
        <v>3321275</v>
      </c>
    </row>
    <row r="156" spans="2:9" s="4" customFormat="1" ht="32.25" customHeight="1" x14ac:dyDescent="0.2">
      <c r="B156" s="10" t="s">
        <v>86</v>
      </c>
      <c r="C156" s="11" t="s">
        <v>16</v>
      </c>
      <c r="D156" s="11" t="s">
        <v>6</v>
      </c>
      <c r="E156" s="11" t="s">
        <v>35</v>
      </c>
      <c r="F156" s="12"/>
      <c r="G156" s="23">
        <f>G157</f>
        <v>3321275</v>
      </c>
      <c r="H156" s="23">
        <f t="shared" si="83"/>
        <v>3321275</v>
      </c>
      <c r="I156" s="24">
        <f t="shared" si="83"/>
        <v>3321275</v>
      </c>
    </row>
    <row r="157" spans="2:9" s="4" customFormat="1" ht="78" customHeight="1" x14ac:dyDescent="0.2">
      <c r="B157" s="10" t="s">
        <v>130</v>
      </c>
      <c r="C157" s="11" t="s">
        <v>16</v>
      </c>
      <c r="D157" s="11" t="s">
        <v>6</v>
      </c>
      <c r="E157" s="11" t="s">
        <v>131</v>
      </c>
      <c r="F157" s="12"/>
      <c r="G157" s="23">
        <f>G158</f>
        <v>3321275</v>
      </c>
      <c r="H157" s="23">
        <f t="shared" ref="H157:I157" si="84">H158</f>
        <v>3321275</v>
      </c>
      <c r="I157" s="24">
        <f t="shared" si="84"/>
        <v>3321275</v>
      </c>
    </row>
    <row r="158" spans="2:9" s="4" customFormat="1" ht="23.25" customHeight="1" x14ac:dyDescent="0.2">
      <c r="B158" s="10" t="s">
        <v>56</v>
      </c>
      <c r="C158" s="11" t="s">
        <v>16</v>
      </c>
      <c r="D158" s="11" t="s">
        <v>6</v>
      </c>
      <c r="E158" s="11" t="s">
        <v>131</v>
      </c>
      <c r="F158" s="12">
        <v>540</v>
      </c>
      <c r="G158" s="23">
        <v>3321275</v>
      </c>
      <c r="H158" s="23">
        <v>3321275</v>
      </c>
      <c r="I158" s="24">
        <v>3321275</v>
      </c>
    </row>
    <row r="159" spans="2:9" s="4" customFormat="1" ht="20.25" customHeight="1" x14ac:dyDescent="0.2">
      <c r="B159" s="10" t="s">
        <v>28</v>
      </c>
      <c r="C159" s="11">
        <v>10</v>
      </c>
      <c r="D159" s="11" t="s">
        <v>6</v>
      </c>
      <c r="E159" s="11"/>
      <c r="F159" s="12"/>
      <c r="G159" s="23">
        <f t="shared" ref="G159:I162" si="85">SUM(G160)</f>
        <v>255546</v>
      </c>
      <c r="H159" s="23">
        <f t="shared" si="85"/>
        <v>265768</v>
      </c>
      <c r="I159" s="24">
        <f t="shared" si="85"/>
        <v>276398</v>
      </c>
    </row>
    <row r="160" spans="2:9" s="4" customFormat="1" ht="21" customHeight="1" x14ac:dyDescent="0.2">
      <c r="B160" s="10" t="s">
        <v>15</v>
      </c>
      <c r="C160" s="11">
        <v>10</v>
      </c>
      <c r="D160" s="11" t="s">
        <v>6</v>
      </c>
      <c r="E160" s="11" t="s">
        <v>34</v>
      </c>
      <c r="F160" s="12"/>
      <c r="G160" s="23">
        <f t="shared" si="85"/>
        <v>255546</v>
      </c>
      <c r="H160" s="23">
        <f t="shared" si="85"/>
        <v>265768</v>
      </c>
      <c r="I160" s="24">
        <f t="shared" si="85"/>
        <v>276398</v>
      </c>
    </row>
    <row r="161" spans="1:9" s="5" customFormat="1" ht="29.25" customHeight="1" x14ac:dyDescent="0.2">
      <c r="B161" s="10" t="s">
        <v>86</v>
      </c>
      <c r="C161" s="11">
        <v>10</v>
      </c>
      <c r="D161" s="11" t="s">
        <v>6</v>
      </c>
      <c r="E161" s="11" t="s">
        <v>35</v>
      </c>
      <c r="F161" s="12"/>
      <c r="G161" s="23">
        <f t="shared" si="85"/>
        <v>255546</v>
      </c>
      <c r="H161" s="23">
        <f t="shared" si="85"/>
        <v>265768</v>
      </c>
      <c r="I161" s="24">
        <f t="shared" si="85"/>
        <v>276398</v>
      </c>
    </row>
    <row r="162" spans="1:9" s="4" customFormat="1" ht="32.25" customHeight="1" x14ac:dyDescent="0.2">
      <c r="B162" s="10" t="s">
        <v>49</v>
      </c>
      <c r="C162" s="11">
        <v>10</v>
      </c>
      <c r="D162" s="11" t="s">
        <v>6</v>
      </c>
      <c r="E162" s="11" t="s">
        <v>50</v>
      </c>
      <c r="F162" s="12"/>
      <c r="G162" s="23">
        <f t="shared" si="85"/>
        <v>255546</v>
      </c>
      <c r="H162" s="23">
        <f t="shared" si="85"/>
        <v>265768</v>
      </c>
      <c r="I162" s="24">
        <f t="shared" si="85"/>
        <v>276398</v>
      </c>
    </row>
    <row r="163" spans="1:9" s="4" customFormat="1" ht="26.25" customHeight="1" x14ac:dyDescent="0.2">
      <c r="B163" s="14" t="s">
        <v>85</v>
      </c>
      <c r="C163" s="11">
        <v>10</v>
      </c>
      <c r="D163" s="11" t="s">
        <v>6</v>
      </c>
      <c r="E163" s="11" t="s">
        <v>50</v>
      </c>
      <c r="F163" s="12">
        <v>310</v>
      </c>
      <c r="G163" s="23">
        <v>255546</v>
      </c>
      <c r="H163" s="23">
        <v>265768</v>
      </c>
      <c r="I163" s="24">
        <v>276398</v>
      </c>
    </row>
    <row r="164" spans="1:9" s="4" customFormat="1" ht="16.5" customHeight="1" x14ac:dyDescent="0.2">
      <c r="B164" s="10" t="s">
        <v>21</v>
      </c>
      <c r="C164" s="11">
        <v>11</v>
      </c>
      <c r="D164" s="11"/>
      <c r="E164" s="11"/>
      <c r="F164" s="12"/>
      <c r="G164" s="23">
        <f>G165+G173</f>
        <v>101287258.43000001</v>
      </c>
      <c r="H164" s="23">
        <f t="shared" ref="H164:I164" si="86">H165+H173</f>
        <v>21257283</v>
      </c>
      <c r="I164" s="24">
        <f t="shared" si="86"/>
        <v>21464597</v>
      </c>
    </row>
    <row r="165" spans="1:9" s="4" customFormat="1" ht="18.75" customHeight="1" x14ac:dyDescent="0.2">
      <c r="A165" s="6"/>
      <c r="B165" s="10" t="s">
        <v>29</v>
      </c>
      <c r="C165" s="11">
        <v>11</v>
      </c>
      <c r="D165" s="11" t="s">
        <v>6</v>
      </c>
      <c r="E165" s="11"/>
      <c r="F165" s="12"/>
      <c r="G165" s="23">
        <f>G166</f>
        <v>17509437.68</v>
      </c>
      <c r="H165" s="23">
        <f t="shared" ref="H165:I166" si="87">H166</f>
        <v>21257283</v>
      </c>
      <c r="I165" s="24">
        <f t="shared" si="87"/>
        <v>21464597</v>
      </c>
    </row>
    <row r="166" spans="1:9" s="4" customFormat="1" ht="54.75" customHeight="1" x14ac:dyDescent="0.2">
      <c r="A166" s="6"/>
      <c r="B166" s="33" t="s">
        <v>129</v>
      </c>
      <c r="C166" s="11">
        <v>11</v>
      </c>
      <c r="D166" s="11" t="s">
        <v>6</v>
      </c>
      <c r="E166" s="11" t="s">
        <v>48</v>
      </c>
      <c r="F166" s="12"/>
      <c r="G166" s="23">
        <f>G167</f>
        <v>17509437.68</v>
      </c>
      <c r="H166" s="23">
        <f t="shared" si="87"/>
        <v>21257283</v>
      </c>
      <c r="I166" s="24">
        <f t="shared" si="87"/>
        <v>21464597</v>
      </c>
    </row>
    <row r="167" spans="1:9" s="3" customFormat="1" ht="23.25" customHeight="1" x14ac:dyDescent="0.2">
      <c r="B167" s="10" t="s">
        <v>99</v>
      </c>
      <c r="C167" s="11">
        <v>11</v>
      </c>
      <c r="D167" s="11" t="s">
        <v>6</v>
      </c>
      <c r="E167" s="11" t="s">
        <v>112</v>
      </c>
      <c r="F167" s="12"/>
      <c r="G167" s="23">
        <f>G168</f>
        <v>17509437.68</v>
      </c>
      <c r="H167" s="23">
        <f t="shared" ref="H167:I167" si="88">H168</f>
        <v>21257283</v>
      </c>
      <c r="I167" s="24">
        <f t="shared" si="88"/>
        <v>21464597</v>
      </c>
    </row>
    <row r="168" spans="1:9" s="3" customFormat="1" ht="42" customHeight="1" x14ac:dyDescent="0.2">
      <c r="B168" s="10" t="s">
        <v>110</v>
      </c>
      <c r="C168" s="11">
        <v>11</v>
      </c>
      <c r="D168" s="11" t="s">
        <v>6</v>
      </c>
      <c r="E168" s="11" t="s">
        <v>108</v>
      </c>
      <c r="F168" s="12"/>
      <c r="G168" s="23">
        <f>G169+G171</f>
        <v>17509437.68</v>
      </c>
      <c r="H168" s="23">
        <f>H169+H171</f>
        <v>21257283</v>
      </c>
      <c r="I168" s="24">
        <f>I169+I171</f>
        <v>21464597</v>
      </c>
    </row>
    <row r="169" spans="1:9" s="3" customFormat="1" ht="38.25" customHeight="1" x14ac:dyDescent="0.2">
      <c r="B169" s="10" t="s">
        <v>78</v>
      </c>
      <c r="C169" s="11">
        <v>11</v>
      </c>
      <c r="D169" s="11" t="s">
        <v>6</v>
      </c>
      <c r="E169" s="11" t="s">
        <v>109</v>
      </c>
      <c r="F169" s="12"/>
      <c r="G169" s="23">
        <f>G170</f>
        <v>17459437.68</v>
      </c>
      <c r="H169" s="23">
        <f t="shared" ref="H169:I169" si="89">H170</f>
        <v>21207283</v>
      </c>
      <c r="I169" s="24">
        <f t="shared" si="89"/>
        <v>21414597</v>
      </c>
    </row>
    <row r="170" spans="1:9" ht="22.5" customHeight="1" x14ac:dyDescent="0.2">
      <c r="B170" s="10" t="s">
        <v>111</v>
      </c>
      <c r="C170" s="11">
        <v>11</v>
      </c>
      <c r="D170" s="11" t="s">
        <v>6</v>
      </c>
      <c r="E170" s="11" t="s">
        <v>109</v>
      </c>
      <c r="F170" s="12">
        <v>610</v>
      </c>
      <c r="G170" s="23">
        <v>17459437.68</v>
      </c>
      <c r="H170" s="23">
        <v>21207283</v>
      </c>
      <c r="I170" s="24">
        <v>21414597</v>
      </c>
    </row>
    <row r="171" spans="1:9" ht="31.5" customHeight="1" x14ac:dyDescent="0.2">
      <c r="B171" s="10" t="s">
        <v>51</v>
      </c>
      <c r="C171" s="11" t="s">
        <v>68</v>
      </c>
      <c r="D171" s="11" t="s">
        <v>6</v>
      </c>
      <c r="E171" s="30" t="s">
        <v>113</v>
      </c>
      <c r="F171" s="12"/>
      <c r="G171" s="23">
        <f>G172</f>
        <v>50000</v>
      </c>
      <c r="H171" s="23">
        <f t="shared" ref="H171:I171" si="90">H172</f>
        <v>50000</v>
      </c>
      <c r="I171" s="24">
        <f t="shared" si="90"/>
        <v>50000</v>
      </c>
    </row>
    <row r="172" spans="1:9" ht="39" customHeight="1" x14ac:dyDescent="0.2">
      <c r="B172" s="10" t="s">
        <v>63</v>
      </c>
      <c r="C172" s="11" t="s">
        <v>68</v>
      </c>
      <c r="D172" s="11" t="s">
        <v>6</v>
      </c>
      <c r="E172" s="11" t="s">
        <v>113</v>
      </c>
      <c r="F172" s="12">
        <v>240</v>
      </c>
      <c r="G172" s="23">
        <v>50000</v>
      </c>
      <c r="H172" s="23">
        <v>50000</v>
      </c>
      <c r="I172" s="24">
        <v>50000</v>
      </c>
    </row>
    <row r="173" spans="1:9" ht="18" customHeight="1" x14ac:dyDescent="0.2">
      <c r="B173" s="10" t="s">
        <v>177</v>
      </c>
      <c r="C173" s="11" t="s">
        <v>68</v>
      </c>
      <c r="D173" s="11" t="s">
        <v>20</v>
      </c>
      <c r="E173" s="11"/>
      <c r="F173" s="12"/>
      <c r="G173" s="23">
        <f>G174+G179</f>
        <v>83777820.75</v>
      </c>
      <c r="H173" s="23">
        <f t="shared" ref="H173:I173" si="91">H174</f>
        <v>0</v>
      </c>
      <c r="I173" s="24">
        <f t="shared" si="91"/>
        <v>0</v>
      </c>
    </row>
    <row r="174" spans="1:9" ht="56.25" customHeight="1" x14ac:dyDescent="0.2">
      <c r="B174" s="33" t="s">
        <v>129</v>
      </c>
      <c r="C174" s="11" t="s">
        <v>68</v>
      </c>
      <c r="D174" s="11" t="s">
        <v>20</v>
      </c>
      <c r="E174" s="11" t="s">
        <v>48</v>
      </c>
      <c r="F174" s="12"/>
      <c r="G174" s="23">
        <f>G175</f>
        <v>79267500</v>
      </c>
      <c r="H174" s="23">
        <f t="shared" ref="H174:I174" si="92">H175</f>
        <v>0</v>
      </c>
      <c r="I174" s="24">
        <f t="shared" si="92"/>
        <v>0</v>
      </c>
    </row>
    <row r="175" spans="1:9" ht="22.5" customHeight="1" x14ac:dyDescent="0.2">
      <c r="B175" s="10" t="s">
        <v>99</v>
      </c>
      <c r="C175" s="11" t="s">
        <v>68</v>
      </c>
      <c r="D175" s="11" t="s">
        <v>20</v>
      </c>
      <c r="E175" s="11" t="s">
        <v>112</v>
      </c>
      <c r="F175" s="12"/>
      <c r="G175" s="23">
        <f>G176</f>
        <v>79267500</v>
      </c>
      <c r="H175" s="23">
        <f t="shared" ref="H175:I175" si="93">H176</f>
        <v>0</v>
      </c>
      <c r="I175" s="24">
        <f t="shared" si="93"/>
        <v>0</v>
      </c>
    </row>
    <row r="176" spans="1:9" ht="39" customHeight="1" x14ac:dyDescent="0.2">
      <c r="B176" s="10" t="s">
        <v>110</v>
      </c>
      <c r="C176" s="11" t="s">
        <v>68</v>
      </c>
      <c r="D176" s="11" t="s">
        <v>20</v>
      </c>
      <c r="E176" s="11" t="s">
        <v>108</v>
      </c>
      <c r="F176" s="12"/>
      <c r="G176" s="23">
        <f>G177</f>
        <v>79267500</v>
      </c>
      <c r="H176" s="23">
        <f t="shared" ref="H176:I176" si="94">H177</f>
        <v>0</v>
      </c>
      <c r="I176" s="24">
        <f t="shared" si="94"/>
        <v>0</v>
      </c>
    </row>
    <row r="177" spans="2:9" ht="54.75" customHeight="1" x14ac:dyDescent="0.2">
      <c r="B177" s="10" t="s">
        <v>175</v>
      </c>
      <c r="C177" s="11" t="s">
        <v>68</v>
      </c>
      <c r="D177" s="11" t="s">
        <v>20</v>
      </c>
      <c r="E177" s="11" t="s">
        <v>173</v>
      </c>
      <c r="F177" s="12"/>
      <c r="G177" s="23">
        <f>G178</f>
        <v>79267500</v>
      </c>
      <c r="H177" s="23">
        <f t="shared" ref="H177:I177" si="95">H178</f>
        <v>0</v>
      </c>
      <c r="I177" s="24">
        <f t="shared" si="95"/>
        <v>0</v>
      </c>
    </row>
    <row r="178" spans="2:9" ht="25.5" customHeight="1" x14ac:dyDescent="0.2">
      <c r="B178" s="10" t="s">
        <v>111</v>
      </c>
      <c r="C178" s="11" t="s">
        <v>68</v>
      </c>
      <c r="D178" s="11" t="s">
        <v>20</v>
      </c>
      <c r="E178" s="11" t="s">
        <v>173</v>
      </c>
      <c r="F178" s="12">
        <v>610</v>
      </c>
      <c r="G178" s="23">
        <v>79267500</v>
      </c>
      <c r="H178" s="23">
        <v>0</v>
      </c>
      <c r="I178" s="24">
        <v>0</v>
      </c>
    </row>
    <row r="179" spans="2:9" ht="21" customHeight="1" x14ac:dyDescent="0.2">
      <c r="B179" s="10" t="s">
        <v>15</v>
      </c>
      <c r="C179" s="11" t="s">
        <v>68</v>
      </c>
      <c r="D179" s="11" t="s">
        <v>20</v>
      </c>
      <c r="E179" s="11" t="s">
        <v>34</v>
      </c>
      <c r="F179" s="12"/>
      <c r="G179" s="23">
        <f>G180</f>
        <v>4510320.75</v>
      </c>
      <c r="H179" s="23">
        <f t="shared" ref="H179:I179" si="96">H180</f>
        <v>0</v>
      </c>
      <c r="I179" s="24">
        <f t="shared" si="96"/>
        <v>0</v>
      </c>
    </row>
    <row r="180" spans="2:9" ht="33" customHeight="1" x14ac:dyDescent="0.2">
      <c r="B180" s="10" t="s">
        <v>86</v>
      </c>
      <c r="C180" s="11" t="s">
        <v>68</v>
      </c>
      <c r="D180" s="11" t="s">
        <v>20</v>
      </c>
      <c r="E180" s="11" t="s">
        <v>35</v>
      </c>
      <c r="F180" s="12"/>
      <c r="G180" s="23">
        <f>G181</f>
        <v>4510320.75</v>
      </c>
      <c r="H180" s="23">
        <f t="shared" ref="H180:I180" si="97">H181</f>
        <v>0</v>
      </c>
      <c r="I180" s="24">
        <f t="shared" si="97"/>
        <v>0</v>
      </c>
    </row>
    <row r="181" spans="2:9" ht="39" customHeight="1" x14ac:dyDescent="0.2">
      <c r="B181" s="10" t="s">
        <v>176</v>
      </c>
      <c r="C181" s="11" t="s">
        <v>68</v>
      </c>
      <c r="D181" s="11" t="s">
        <v>20</v>
      </c>
      <c r="E181" s="11" t="s">
        <v>174</v>
      </c>
      <c r="F181" s="12"/>
      <c r="G181" s="23">
        <f>G182</f>
        <v>4510320.75</v>
      </c>
      <c r="H181" s="23">
        <f>H182</f>
        <v>0</v>
      </c>
      <c r="I181" s="24">
        <f>I182</f>
        <v>0</v>
      </c>
    </row>
    <row r="182" spans="2:9" ht="26.25" customHeight="1" x14ac:dyDescent="0.2">
      <c r="B182" s="10" t="s">
        <v>56</v>
      </c>
      <c r="C182" s="11" t="s">
        <v>68</v>
      </c>
      <c r="D182" s="11" t="s">
        <v>20</v>
      </c>
      <c r="E182" s="11" t="s">
        <v>174</v>
      </c>
      <c r="F182" s="12">
        <v>540</v>
      </c>
      <c r="G182" s="23">
        <v>4510320.75</v>
      </c>
      <c r="H182" s="23">
        <v>0</v>
      </c>
      <c r="I182" s="24">
        <v>0</v>
      </c>
    </row>
    <row r="183" spans="2:9" ht="19.5" customHeight="1" thickBot="1" x14ac:dyDescent="0.35">
      <c r="B183" s="21" t="s">
        <v>75</v>
      </c>
      <c r="C183" s="22"/>
      <c r="D183" s="22"/>
      <c r="E183" s="22"/>
      <c r="F183" s="22"/>
      <c r="G183" s="29">
        <f>G14+G49+G71+G98+G141+G164+G159</f>
        <v>255151646.94999999</v>
      </c>
      <c r="H183" s="29">
        <f>H14+H49+H71+H98+H141+H164+H159</f>
        <v>122317356.47</v>
      </c>
      <c r="I183" s="34">
        <f>I14+I49+I71+I98+I141+I164+I159</f>
        <v>124413896.87</v>
      </c>
    </row>
    <row r="184" spans="2:9" ht="14.25" customHeight="1" x14ac:dyDescent="0.25">
      <c r="B184" s="15"/>
      <c r="C184" s="16"/>
      <c r="D184" s="17"/>
      <c r="E184" s="17"/>
      <c r="F184" s="17"/>
      <c r="G184" s="18"/>
      <c r="H184" s="17"/>
      <c r="I184" s="17"/>
    </row>
    <row r="185" spans="2:9" ht="50.25" hidden="1" customHeight="1" x14ac:dyDescent="0.2">
      <c r="B185" s="19" t="s">
        <v>162</v>
      </c>
      <c r="C185" s="20"/>
      <c r="D185" s="20"/>
      <c r="E185" s="44" t="s">
        <v>163</v>
      </c>
      <c r="F185" s="44"/>
      <c r="G185" s="44"/>
      <c r="H185" s="44"/>
      <c r="I185" s="44"/>
    </row>
    <row r="186" spans="2:9" s="3" customFormat="1" x14ac:dyDescent="0.25">
      <c r="B186" s="7"/>
      <c r="C186" s="7"/>
      <c r="D186" s="7"/>
      <c r="E186" s="7"/>
      <c r="F186" s="7"/>
      <c r="G186" s="8"/>
      <c r="H186" s="7"/>
      <c r="I186" s="7"/>
    </row>
    <row r="187" spans="2:9" x14ac:dyDescent="0.25">
      <c r="B187" s="7"/>
      <c r="C187" s="7"/>
      <c r="D187" s="7"/>
      <c r="E187" s="7"/>
      <c r="F187" s="7"/>
      <c r="G187" s="8"/>
      <c r="H187" s="7"/>
      <c r="I187" s="7"/>
    </row>
    <row r="188" spans="2:9" ht="39" customHeight="1" x14ac:dyDescent="0.25">
      <c r="B188" s="7"/>
      <c r="C188" s="7"/>
      <c r="D188" s="7"/>
      <c r="E188" s="7"/>
      <c r="F188" s="7"/>
      <c r="G188" s="8"/>
      <c r="H188" s="7"/>
      <c r="I188" s="7"/>
    </row>
    <row r="189" spans="2:9" x14ac:dyDescent="0.25">
      <c r="B189" s="7"/>
      <c r="C189" s="7"/>
      <c r="D189" s="7"/>
      <c r="E189" s="7"/>
      <c r="F189" s="7"/>
      <c r="G189" s="8"/>
      <c r="H189" s="7"/>
      <c r="I189" s="7"/>
    </row>
    <row r="190" spans="2:9" x14ac:dyDescent="0.25">
      <c r="B190" s="7"/>
      <c r="C190" s="7"/>
      <c r="D190" s="7"/>
      <c r="E190" s="7"/>
      <c r="F190" s="7"/>
      <c r="G190" s="8"/>
      <c r="H190" s="7"/>
      <c r="I190" s="7"/>
    </row>
  </sheetData>
  <mergeCells count="9">
    <mergeCell ref="H3:I3"/>
    <mergeCell ref="G4:I4"/>
    <mergeCell ref="H5:I5"/>
    <mergeCell ref="E185:I185"/>
    <mergeCell ref="H12:I12"/>
    <mergeCell ref="H6:I6"/>
    <mergeCell ref="H8:I8"/>
    <mergeCell ref="G7:I7"/>
    <mergeCell ref="B11:I11"/>
  </mergeCells>
  <pageMargins left="0.11811023622047245" right="0.11811023622047245" top="0.55118110236220474" bottom="0.55118110236220474" header="0" footer="0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Dobrynina</dc:creator>
  <cp:lastModifiedBy>SmirnovaY</cp:lastModifiedBy>
  <cp:lastPrinted>2025-02-20T07:14:38Z</cp:lastPrinted>
  <dcterms:created xsi:type="dcterms:W3CDTF">2014-07-18T09:55:04Z</dcterms:created>
  <dcterms:modified xsi:type="dcterms:W3CDTF">2025-02-26T10:47:59Z</dcterms:modified>
</cp:coreProperties>
</file>