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Documents\м.о.Киреевск\бюджет 2025г\ПРИЛОЖЕНИЯ\"/>
    </mc:Choice>
  </mc:AlternateContent>
  <bookViews>
    <workbookView xWindow="120" yWindow="45" windowWidth="15135" windowHeight="81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63" i="1" l="1"/>
  <c r="I62" i="1"/>
  <c r="I64" i="1"/>
  <c r="G22" i="1"/>
  <c r="G21" i="1"/>
  <c r="I65" i="1"/>
  <c r="H66" i="1"/>
  <c r="H65" i="1"/>
  <c r="G67" i="1"/>
  <c r="G66" i="1"/>
  <c r="G65" i="1"/>
  <c r="H40" i="1"/>
  <c r="I40" i="1"/>
  <c r="G40" i="1"/>
  <c r="H43" i="1"/>
  <c r="I43" i="1"/>
  <c r="G43" i="1"/>
  <c r="G44" i="1"/>
  <c r="H26" i="1" l="1"/>
  <c r="I26" i="1"/>
  <c r="G26" i="1"/>
  <c r="H24" i="1"/>
  <c r="I24" i="1"/>
  <c r="G24" i="1"/>
  <c r="H64" i="1" l="1"/>
  <c r="H68" i="1"/>
  <c r="I68" i="1"/>
  <c r="H70" i="1"/>
  <c r="I70" i="1"/>
  <c r="H72" i="1"/>
  <c r="I72" i="1"/>
  <c r="H74" i="1"/>
  <c r="I74" i="1"/>
  <c r="H76" i="1"/>
  <c r="I76" i="1"/>
  <c r="H78" i="1"/>
  <c r="I78" i="1"/>
  <c r="H80" i="1"/>
  <c r="I80" i="1"/>
  <c r="H82" i="1"/>
  <c r="I82" i="1"/>
  <c r="H84" i="1"/>
  <c r="I84" i="1"/>
  <c r="H86" i="1"/>
  <c r="I86" i="1"/>
  <c r="H88" i="1"/>
  <c r="I88" i="1"/>
  <c r="H90" i="1"/>
  <c r="I90" i="1"/>
  <c r="H92" i="1"/>
  <c r="I92" i="1"/>
  <c r="H94" i="1"/>
  <c r="I94" i="1"/>
  <c r="H96" i="1"/>
  <c r="I96" i="1"/>
  <c r="H98" i="1"/>
  <c r="I98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4" i="1"/>
  <c r="G63" i="1" l="1"/>
  <c r="G62" i="1" s="1"/>
  <c r="H63" i="1"/>
  <c r="H62" i="1" s="1"/>
  <c r="H58" i="1"/>
  <c r="I58" i="1"/>
  <c r="H60" i="1"/>
  <c r="I60" i="1"/>
  <c r="G58" i="1"/>
  <c r="G60" i="1"/>
  <c r="G57" i="1" l="1"/>
  <c r="G56" i="1" s="1"/>
  <c r="I57" i="1"/>
  <c r="I56" i="1" s="1"/>
  <c r="H57" i="1"/>
  <c r="H56" i="1" s="1"/>
  <c r="G41" i="1" l="1"/>
  <c r="H41" i="1"/>
  <c r="I41" i="1"/>
  <c r="H22" i="1" l="1"/>
  <c r="I22" i="1"/>
  <c r="H36" i="1" l="1"/>
  <c r="H35" i="1" s="1"/>
  <c r="H34" i="1" s="1"/>
  <c r="I36" i="1"/>
  <c r="I35" i="1" s="1"/>
  <c r="I34" i="1" s="1"/>
  <c r="H48" i="1"/>
  <c r="H47" i="1" s="1"/>
  <c r="I48" i="1"/>
  <c r="I47" i="1" s="1"/>
  <c r="G48" i="1"/>
  <c r="G47" i="1" s="1"/>
  <c r="H51" i="1"/>
  <c r="H50" i="1" s="1"/>
  <c r="I51" i="1"/>
  <c r="I50" i="1" s="1"/>
  <c r="G51" i="1"/>
  <c r="G50" i="1" s="1"/>
  <c r="H54" i="1"/>
  <c r="H53" i="1" s="1"/>
  <c r="I54" i="1"/>
  <c r="I53" i="1" s="1"/>
  <c r="G54" i="1"/>
  <c r="G53" i="1" s="1"/>
  <c r="G46" i="1" l="1"/>
  <c r="G45" i="1" s="1"/>
  <c r="I46" i="1"/>
  <c r="I45" i="1" s="1"/>
  <c r="H46" i="1"/>
  <c r="H45" i="1" s="1"/>
  <c r="I33" i="1"/>
  <c r="H33" i="1"/>
  <c r="H39" i="1"/>
  <c r="H38" i="1" s="1"/>
  <c r="G39" i="1"/>
  <c r="G38" i="1" s="1"/>
  <c r="I39" i="1"/>
  <c r="I38" i="1" s="1"/>
  <c r="H31" i="1"/>
  <c r="H30" i="1" s="1"/>
  <c r="I31" i="1"/>
  <c r="I30" i="1" s="1"/>
  <c r="G31" i="1"/>
  <c r="G30" i="1" s="1"/>
  <c r="I29" i="1" l="1"/>
  <c r="I28" i="1" s="1"/>
  <c r="H29" i="1"/>
  <c r="H28" i="1" s="1"/>
  <c r="G12" i="1"/>
  <c r="H17" i="1" l="1"/>
  <c r="I17" i="1"/>
  <c r="G17" i="1"/>
  <c r="H19" i="1"/>
  <c r="I19" i="1"/>
  <c r="G19" i="1"/>
  <c r="G36" i="1"/>
  <c r="G35" i="1" s="1"/>
  <c r="G34" i="1" s="1"/>
  <c r="G29" i="1"/>
  <c r="G28" i="1" s="1"/>
  <c r="I16" i="1" l="1"/>
  <c r="G16" i="1"/>
  <c r="H16" i="1"/>
  <c r="G33" i="1"/>
  <c r="I21" i="1"/>
  <c r="H21" i="1"/>
  <c r="H12" i="1" l="1"/>
  <c r="I12" i="1"/>
  <c r="I14" i="1" l="1"/>
  <c r="I11" i="1" s="1"/>
  <c r="H14" i="1"/>
  <c r="H11" i="1" s="1"/>
  <c r="G14" i="1"/>
  <c r="G11" i="1" s="1"/>
  <c r="H10" i="1" l="1"/>
  <c r="H9" i="1" s="1"/>
  <c r="I10" i="1"/>
  <c r="I9" i="1" s="1"/>
  <c r="G10" i="1"/>
  <c r="G9" i="1" s="1"/>
  <c r="G100" i="1" l="1"/>
  <c r="I100" i="1"/>
  <c r="H100" i="1"/>
</calcChain>
</file>

<file path=xl/sharedStrings.xml><?xml version="1.0" encoding="utf-8"?>
<sst xmlns="http://schemas.openxmlformats.org/spreadsheetml/2006/main" count="275" uniqueCount="148">
  <si>
    <t>Наименование</t>
  </si>
  <si>
    <t>Раздел</t>
  </si>
  <si>
    <t>Подраздел</t>
  </si>
  <si>
    <t>Целевая статья</t>
  </si>
  <si>
    <t>Вид расхода</t>
  </si>
  <si>
    <t>01</t>
  </si>
  <si>
    <t>08</t>
  </si>
  <si>
    <t>01 0 00 00000</t>
  </si>
  <si>
    <t>11</t>
  </si>
  <si>
    <t>Субсидии бюджетным учреждениям</t>
  </si>
  <si>
    <t>05</t>
  </si>
  <si>
    <t>04</t>
  </si>
  <si>
    <t>610</t>
  </si>
  <si>
    <t xml:space="preserve"> 04 0 00 00000</t>
  </si>
  <si>
    <t>09</t>
  </si>
  <si>
    <t>Расходы, связанные с ремонтом, содержанием дорог и организацией дорожного движения, осуществляемые за счет средств дорожного фонда района</t>
  </si>
  <si>
    <t>Расходы, связанные с мероприятиями по развитию спорта м.о.г.Киреевск</t>
  </si>
  <si>
    <t>Иные закупки товаров, работ и услуг для обеспечения государственных (муниципальных) нужд</t>
  </si>
  <si>
    <t>240</t>
  </si>
  <si>
    <t>02</t>
  </si>
  <si>
    <t>09 0 00 00000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</si>
  <si>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</si>
  <si>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03</t>
  </si>
  <si>
    <t>11 0 00 00000</t>
  </si>
  <si>
    <t>12 0 00 00000</t>
  </si>
  <si>
    <t xml:space="preserve">03 </t>
  </si>
  <si>
    <t>Расходы на обеспечение деятельности (оказание услуг) государственных (муниципальных) организаций (МБУ"Киреевский ФОК")</t>
  </si>
  <si>
    <t>10</t>
  </si>
  <si>
    <t>01 4 00 00000</t>
  </si>
  <si>
    <t>01 4 01 00000</t>
  </si>
  <si>
    <t>01 4 01 00590</t>
  </si>
  <si>
    <t>Комплексы процессных мероприятий</t>
  </si>
  <si>
    <t>Комплекс процессных мероприятий "Сохранение и развитие традиционной народной культуры, промыслов и ремесел"</t>
  </si>
  <si>
    <t>01 4 01 80890</t>
  </si>
  <si>
    <t>На частичную компенсацию дополнительных расходов на повышение оплаты труда работников муниципальных учреждений культуры (для МБУК "Кир. ГДК")</t>
  </si>
  <si>
    <t>01 4 02 00000</t>
  </si>
  <si>
    <t>Комплекс процессных мероприятий " Развитие парка культуры и отдыха г.Киреевска"</t>
  </si>
  <si>
    <t>01 4 02 00590</t>
  </si>
  <si>
    <t>На частичную компенсацию дополнительных расходов на повышение оплаты труда работников муниципальных учреждений культуры(для МБУК "Кир. ГПКО")</t>
  </si>
  <si>
    <t>01 4 02 80890</t>
  </si>
  <si>
    <t>01 4 03 00000</t>
  </si>
  <si>
    <t>Комплекс процессных мероприятий "Развитие физической культуры и спорта м.о.г. Киреевск"</t>
  </si>
  <si>
    <t>01 4 03 00590</t>
  </si>
  <si>
    <t>01 4 03 20110</t>
  </si>
  <si>
    <t>Расходы на обеспечение деятельности (оказание услуг) государственных (муниципальных) организаций (МБУК"Киреевский ГДК")</t>
  </si>
  <si>
    <t>04 4 00 00000</t>
  </si>
  <si>
    <t>04 4 01 00000</t>
  </si>
  <si>
    <t>04 4 01 20091</t>
  </si>
  <si>
    <t>Комплексы процессных мероприятий "Безопасность дорожного движения"</t>
  </si>
  <si>
    <t>09 4 00 00000</t>
  </si>
  <si>
    <t>09 4 02 00000</t>
  </si>
  <si>
    <t>09 4 02 20090</t>
  </si>
  <si>
    <t>12 4 01 00000</t>
  </si>
  <si>
    <t>12 4 01 20440</t>
  </si>
  <si>
    <t>12 4 02 00000</t>
  </si>
  <si>
    <t>12 4 02 20440</t>
  </si>
  <si>
    <t>12 4 03 00000</t>
  </si>
  <si>
    <t>12 4 03 20440</t>
  </si>
  <si>
    <t xml:space="preserve">Комплексы процессных мероприятий </t>
  </si>
  <si>
    <t>Комплекс процессных мероприятий  "Поддержание в готовности к использованию по предназначению источников наружного пожарного водоснабжения (ремонт, замена, установка вышедших из строя пожарных гидрантов)"</t>
  </si>
  <si>
    <t>Расходы, связанные с подготовкой населения и организаций к действиям в чрезвычайной ситуации в мирное время</t>
  </si>
  <si>
    <t>Комплекс процессных мероприятий "Организация мероприятий по проведению противопожарной пропаганды с населением путем раздачи памяток по противопожарной тематике"</t>
  </si>
  <si>
    <t>Комплекс процессных мероприятий " Поэтапная реконструкция сетей коммунальной инфраструктуры, имеющих большой процент износа"</t>
  </si>
  <si>
    <t>11 4 00 00000</t>
  </si>
  <si>
    <t>11 4 01 00000</t>
  </si>
  <si>
    <t>Комплекс процессных мероприятий "Устройство защитной минерализованной полосы (опашка) на территории муниципального образования город Киреевск Киреевского района"</t>
  </si>
  <si>
    <t>Муниципальная программа "Обеспечение первичных мер пожарной безопасности на территории муниципального образования город Киреевск Киреевского района"</t>
  </si>
  <si>
    <t>Муниципальная программа "Комплексное развитие систем коммунальной инфраструктуры муниципального образования город Киреевск Киреевского района"</t>
  </si>
  <si>
    <t>Муниципальная программа «Развитие культуры и спорта муниципального образования город Киреевск Киреевского района"</t>
  </si>
  <si>
    <t>Муниципальная программа "Повышение безопасности дорожного движения  муниципального образования город Киреевск Киреевского района на 2022-2027 годы"</t>
  </si>
  <si>
    <t>Муниципальная программа «Модернизация и развитие автомобильных дорог и дорожного хозяйства муниципального образования город Киреевск Киреевкого района на 2022-2027 годы"</t>
  </si>
  <si>
    <t>2025г.</t>
  </si>
  <si>
    <t>Иные  межбюджетные трансферты</t>
  </si>
  <si>
    <t>2026г.</t>
  </si>
  <si>
    <t xml:space="preserve">к решению Собрания депутатов муниципального образования город Киреевск Киреевского района                                                                         </t>
  </si>
  <si>
    <t>Комплекс процессных мероприятий "Содержание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2022-2027 годы"</t>
  </si>
  <si>
    <t>11 4 01 S0340</t>
  </si>
  <si>
    <t>Мероприятия, направленные на строительство и капитальный ремонт объектов коммунальной инфраструктуры</t>
  </si>
  <si>
    <t>Заместитель начальника финансового управления администрации муниципального образования Киреевский район</t>
  </si>
  <si>
    <t>Т.В. Архипенкова</t>
  </si>
  <si>
    <t>12 4 00 00000</t>
  </si>
  <si>
    <t>Обеспечение функционирования представительных органов МО</t>
  </si>
  <si>
    <t>Обеспечение функционирования аппарата представительных органов</t>
  </si>
  <si>
    <t>Расходы на выплаты по оплате труда работников государственных органов по аппарату представительных органов</t>
  </si>
  <si>
    <t>Расходы на выплаты персоналу государственных (муниципальных) органов</t>
  </si>
  <si>
    <t>Расходы на обеспечение функций государственных (муниципальных) органов по аппарату представительных органов</t>
  </si>
  <si>
    <t>71 0 00 00000</t>
  </si>
  <si>
    <t>71 1 00 00000</t>
  </si>
  <si>
    <t>71 1 00 00110</t>
  </si>
  <si>
    <t>71 1 00 00190</t>
  </si>
  <si>
    <t>2027г.</t>
  </si>
  <si>
    <t>Непрограммные расходы</t>
  </si>
  <si>
    <t xml:space="preserve">Иные непрограммные мероприятия в рамках непрограммных расходов </t>
  </si>
  <si>
    <t>99 0 00 00000</t>
  </si>
  <si>
    <t>99 9 00 00000</t>
  </si>
  <si>
    <t>99 9 00 00590</t>
  </si>
  <si>
    <t>99 9 00 20010</t>
  </si>
  <si>
    <t>99 9 00 20020</t>
  </si>
  <si>
    <t>99 9 00 20040</t>
  </si>
  <si>
    <t>99 9 00 20330</t>
  </si>
  <si>
    <t>99 9 00 20350</t>
  </si>
  <si>
    <t>99 9 00 20360</t>
  </si>
  <si>
    <t>99 9 00 20370</t>
  </si>
  <si>
    <t>99 9 00 20390</t>
  </si>
  <si>
    <t>99 9 00 20440</t>
  </si>
  <si>
    <t>99 9 00 20460</t>
  </si>
  <si>
    <t>99 9 00 20600</t>
  </si>
  <si>
    <t>99 9 00 20601</t>
  </si>
  <si>
    <t>99 9 00 71020</t>
  </si>
  <si>
    <t>99 9 00 80040</t>
  </si>
  <si>
    <t>99 9 00 81260</t>
  </si>
  <si>
    <t>99 9 00 S0600</t>
  </si>
  <si>
    <t>13</t>
  </si>
  <si>
    <t>06</t>
  </si>
  <si>
    <t>12</t>
  </si>
  <si>
    <t>14</t>
  </si>
  <si>
    <t>Расходы на обеспечение деятельности(оказания услуг) государственных (муниципальных)организаций (МКУ "Городское хозяйство")</t>
  </si>
  <si>
    <t>Расходы на выплаты персоналу казенных учреждений</t>
  </si>
  <si>
    <t>Уплата налогов, сборов и иных платежей</t>
  </si>
  <si>
    <t xml:space="preserve">Резервный фонд муниципального образования </t>
  </si>
  <si>
    <t>Резервные средства</t>
  </si>
  <si>
    <t>Регистрация муниципального имущества и проведение кадастровых работ</t>
  </si>
  <si>
    <t>Передача полномочий на осуществление внешнего муниципального финансового контроля</t>
  </si>
  <si>
    <t>Расходы, связанные с мероприятиями по землеустройству и землепользованию</t>
  </si>
  <si>
    <t>Расходы,  связанные с капитальным, текущим ремонтом и содержанием  муниципального жилищного фонда</t>
  </si>
  <si>
    <t>Расходы, связанные с мероприятиями  в области коммунального хозяйства</t>
  </si>
  <si>
    <t>Расходы, связанные с мероприятиями в области уличного  освещения</t>
  </si>
  <si>
    <t>Расходы, связанные с мероприятиями по благоустройству городских поселений</t>
  </si>
  <si>
    <t xml:space="preserve">Расходы, связанные с подготовкой населения и организаций к действиям в чрезвычайной ситуации в мирное время   </t>
  </si>
  <si>
    <t xml:space="preserve">Расходы на обеспечение деятельности  администрации мо Киреевский район </t>
  </si>
  <si>
    <t>Прочие выплаты по обязательствам муниципального образования город Киреевск Киреевского района</t>
  </si>
  <si>
    <t>Прочие расходы муниципального образования город Киреевск Киреевского района</t>
  </si>
  <si>
    <t>Расходы, связанные с доплатой к пенсиям муниципальных служащих</t>
  </si>
  <si>
    <t>Публичные нормативные социальные выплаты гражданам</t>
  </si>
  <si>
    <t>Расходы, связанные с организацией библиотечного обслуживания населения, комплектованием и обеспечением сохранности библиотечных фондов библиотек поселений</t>
  </si>
  <si>
    <t>Расходы, направленные на проведение конкурсов «Активный сельский староста», «Активный руководитель территориального общественного самоуправления»</t>
  </si>
  <si>
    <t>Иные выплаты населению</t>
  </si>
  <si>
    <t>Расходы на оказание поддержки граждан и их объединений, участвующих в охране общественного порядка</t>
  </si>
  <si>
    <t>Итого</t>
  </si>
  <si>
    <t>Расходы, связанные с мероприятиями по капитальному ремонту спортивных объектов, находящихся в муниципальной собственности</t>
  </si>
  <si>
    <t>01 4 03 S0180</t>
  </si>
  <si>
    <t>11 4 01 S0551</t>
  </si>
  <si>
    <t>Инициативный проект "Выполнение работ по ремонту системы теплоснабжения, канализации многоквартирного дома по адресу: Тульская область, Киреевский район, г.Киреевск, ул.Л.Толстого, д.20"</t>
  </si>
  <si>
    <t xml:space="preserve">Приложение № 5 </t>
  </si>
  <si>
    <t xml:space="preserve"> от                                    №                       </t>
  </si>
  <si>
    <t>Распределение бюджетных  ассигнований бюджета муниципального образования город Киреевск Киреевского района по целевым статьям (муниципальным программам и непрограммным направлениям деятельности),  группам и подгруппам видов расходов, разделам, подразделам классификации расходов бюджета муниципального образования город Киреевск Киреевского района на 2025 год и на плановый период 2026 и 2027 годов</t>
  </si>
  <si>
    <t>(рублей)</t>
  </si>
  <si>
    <t>Расходы на обеспечение деятельности (оказание услуг) государственных (муниципальных) организаций (МБУК"Киреевский ГПКО")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</si>
</sst>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164" fontId="0" fillId="0" borderId="0" xfId="0" applyNumberFormat="1"/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/>
    <xf numFmtId="164" fontId="4" fillId="0" borderId="0" xfId="0" applyNumberFormat="1" applyFo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9" fontId="5" fillId="0" borderId="1" xfId="0" applyNumberFormat="1" applyFont="1" applyBorder="1" applyAlignment="1">
      <alignment horizontal="right" wrapText="1"/>
    </xf>
    <xf numFmtId="49" fontId="5" fillId="0" borderId="10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right" wrapText="1"/>
    </xf>
    <xf numFmtId="49" fontId="5" fillId="0" borderId="10" xfId="0" applyNumberFormat="1" applyFont="1" applyBorder="1" applyAlignment="1">
      <alignment horizontal="right" wrapText="1"/>
    </xf>
    <xf numFmtId="49" fontId="8" fillId="0" borderId="0" xfId="1" applyNumberFormat="1" applyFont="1" applyFill="1" applyBorder="1" applyAlignment="1">
      <alignment wrapText="1"/>
    </xf>
    <xf numFmtId="0" fontId="4" fillId="0" borderId="0" xfId="0" applyFont="1" applyAlignment="1">
      <alignment wrapText="1"/>
    </xf>
    <xf numFmtId="49" fontId="8" fillId="0" borderId="0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wrapText="1"/>
    </xf>
    <xf numFmtId="0" fontId="4" fillId="0" borderId="0" xfId="0" applyFont="1" applyBorder="1"/>
    <xf numFmtId="164" fontId="4" fillId="0" borderId="0" xfId="0" applyNumberFormat="1" applyFont="1" applyBorder="1"/>
    <xf numFmtId="0" fontId="8" fillId="2" borderId="2" xfId="0" applyFont="1" applyFill="1" applyBorder="1" applyAlignment="1" applyProtection="1">
      <alignment horizontal="left" wrapText="1"/>
      <protection locked="0"/>
    </xf>
    <xf numFmtId="4" fontId="5" fillId="0" borderId="1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horizontal="right" wrapText="1"/>
    </xf>
    <xf numFmtId="4" fontId="5" fillId="0" borderId="10" xfId="0" applyNumberFormat="1" applyFont="1" applyBorder="1" applyAlignment="1">
      <alignment horizontal="right" wrapText="1"/>
    </xf>
    <xf numFmtId="4" fontId="5" fillId="0" borderId="11" xfId="0" applyNumberFormat="1" applyFont="1" applyBorder="1" applyAlignment="1">
      <alignment horizontal="right" wrapText="1"/>
    </xf>
    <xf numFmtId="0" fontId="5" fillId="0" borderId="2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0" xfId="0" applyFont="1" applyAlignment="1">
      <alignment vertical="top"/>
    </xf>
    <xf numFmtId="49" fontId="5" fillId="0" borderId="9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right" wrapText="1"/>
    </xf>
    <xf numFmtId="49" fontId="5" fillId="0" borderId="9" xfId="0" applyNumberFormat="1" applyFont="1" applyBorder="1" applyAlignment="1">
      <alignment horizontal="right" wrapText="1"/>
    </xf>
    <xf numFmtId="0" fontId="9" fillId="0" borderId="12" xfId="0" applyFont="1" applyBorder="1" applyAlignment="1">
      <alignment horizontal="left" vertical="top" wrapText="1"/>
    </xf>
    <xf numFmtId="4" fontId="11" fillId="0" borderId="9" xfId="0" applyNumberFormat="1" applyFont="1" applyBorder="1" applyAlignment="1">
      <alignment horizontal="right" wrapText="1"/>
    </xf>
    <xf numFmtId="4" fontId="11" fillId="0" borderId="14" xfId="0" applyNumberFormat="1" applyFont="1" applyBorder="1" applyAlignment="1">
      <alignment horizontal="right" wrapText="1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wrapText="1"/>
    </xf>
    <xf numFmtId="0" fontId="5" fillId="0" borderId="0" xfId="0" applyFont="1" applyAlignment="1">
      <alignment horizontal="right" wrapText="1"/>
    </xf>
    <xf numFmtId="49" fontId="8" fillId="0" borderId="0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7" fillId="0" borderId="8" xfId="0" applyFont="1" applyBorder="1" applyAlignment="1">
      <alignment horizontal="right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1"/>
  <sheetViews>
    <sheetView tabSelected="1" topLeftCell="A55" zoomScaleNormal="100" workbookViewId="0">
      <selection activeCell="L64" sqref="L64"/>
    </sheetView>
  </sheetViews>
  <sheetFormatPr defaultRowHeight="15" x14ac:dyDescent="0.25"/>
  <cols>
    <col min="1" max="1" width="2.140625" customWidth="1"/>
    <col min="2" max="2" width="30.5703125" customWidth="1"/>
    <col min="3" max="3" width="14.28515625" customWidth="1"/>
    <col min="4" max="4" width="4.7109375" customWidth="1"/>
    <col min="5" max="5" width="3.5703125" customWidth="1"/>
    <col min="6" max="6" width="4" customWidth="1"/>
    <col min="7" max="7" width="15" customWidth="1"/>
    <col min="8" max="8" width="13.7109375" customWidth="1"/>
    <col min="9" max="9" width="14.42578125" style="1" customWidth="1"/>
    <col min="10" max="10" width="12.85546875" hidden="1" customWidth="1"/>
    <col min="11" max="11" width="13.28515625" customWidth="1"/>
  </cols>
  <sheetData>
    <row r="1" spans="2:11" ht="21" customHeight="1" x14ac:dyDescent="0.25">
      <c r="B1" s="4"/>
      <c r="C1" s="4"/>
      <c r="D1" s="4"/>
      <c r="E1" s="4"/>
      <c r="F1" s="4"/>
      <c r="G1" s="20"/>
      <c r="H1" s="47" t="s">
        <v>143</v>
      </c>
      <c r="I1" s="47"/>
      <c r="J1" s="4"/>
    </row>
    <row r="2" spans="2:11" ht="30" customHeight="1" x14ac:dyDescent="0.25">
      <c r="B2" s="4"/>
      <c r="C2" s="4"/>
      <c r="D2" s="4"/>
      <c r="E2" s="4"/>
      <c r="F2" s="4"/>
      <c r="G2" s="51" t="s">
        <v>74</v>
      </c>
      <c r="H2" s="51"/>
      <c r="I2" s="51"/>
      <c r="J2" s="4"/>
    </row>
    <row r="3" spans="2:11" ht="15.75" customHeight="1" x14ac:dyDescent="0.25">
      <c r="B3" s="18"/>
      <c r="C3" s="18"/>
      <c r="D3" s="18"/>
      <c r="E3" s="18"/>
      <c r="F3" s="18"/>
      <c r="G3" s="32"/>
      <c r="H3" s="52" t="s">
        <v>144</v>
      </c>
      <c r="I3" s="52"/>
      <c r="J3" s="6"/>
      <c r="K3" s="3"/>
    </row>
    <row r="4" spans="2:11" ht="15.75" customHeight="1" x14ac:dyDescent="0.25">
      <c r="B4" s="18"/>
      <c r="C4" s="18"/>
      <c r="D4" s="18"/>
      <c r="E4" s="18"/>
      <c r="F4" s="18"/>
      <c r="G4" s="32"/>
      <c r="H4" s="32"/>
      <c r="I4" s="32"/>
      <c r="J4" s="6"/>
      <c r="K4" s="3"/>
    </row>
    <row r="5" spans="2:11" ht="18.75" customHeight="1" x14ac:dyDescent="0.25">
      <c r="B5" s="18"/>
      <c r="C5" s="18"/>
      <c r="D5" s="18"/>
      <c r="E5" s="18"/>
      <c r="F5" s="18"/>
      <c r="G5" s="32"/>
      <c r="H5" s="32"/>
      <c r="I5" s="32"/>
      <c r="J5" s="6"/>
      <c r="K5" s="3"/>
    </row>
    <row r="6" spans="2:11" ht="102.75" customHeight="1" x14ac:dyDescent="0.25">
      <c r="B6" s="49" t="s">
        <v>145</v>
      </c>
      <c r="C6" s="49"/>
      <c r="D6" s="49"/>
      <c r="E6" s="49"/>
      <c r="F6" s="49"/>
      <c r="G6" s="49"/>
      <c r="H6" s="49"/>
      <c r="I6" s="49"/>
      <c r="J6" s="7"/>
      <c r="K6" s="2"/>
    </row>
    <row r="7" spans="2:11" ht="27.75" customHeight="1" thickBot="1" x14ac:dyDescent="0.3">
      <c r="B7" s="8"/>
      <c r="C7" s="8"/>
      <c r="D7" s="8"/>
      <c r="E7" s="8"/>
      <c r="F7" s="8"/>
      <c r="G7" s="8"/>
      <c r="H7" s="50" t="s">
        <v>146</v>
      </c>
      <c r="I7" s="50"/>
      <c r="J7" s="7"/>
      <c r="K7" s="2"/>
    </row>
    <row r="8" spans="2:11" ht="56.25" customHeight="1" x14ac:dyDescent="0.25">
      <c r="B8" s="40" t="s">
        <v>0</v>
      </c>
      <c r="C8" s="41" t="s">
        <v>3</v>
      </c>
      <c r="D8" s="41" t="s">
        <v>4</v>
      </c>
      <c r="E8" s="42" t="s">
        <v>1</v>
      </c>
      <c r="F8" s="42" t="s">
        <v>2</v>
      </c>
      <c r="G8" s="43" t="s">
        <v>71</v>
      </c>
      <c r="H8" s="44" t="s">
        <v>73</v>
      </c>
      <c r="I8" s="45" t="s">
        <v>90</v>
      </c>
      <c r="J8" s="4"/>
    </row>
    <row r="9" spans="2:11" ht="64.5" x14ac:dyDescent="0.25">
      <c r="B9" s="30" t="s">
        <v>68</v>
      </c>
      <c r="C9" s="9" t="s">
        <v>7</v>
      </c>
      <c r="D9" s="9"/>
      <c r="E9" s="9"/>
      <c r="F9" s="9"/>
      <c r="G9" s="24">
        <f>G10</f>
        <v>126885934.76000001</v>
      </c>
      <c r="H9" s="24">
        <f t="shared" ref="H9:I9" si="0">H10</f>
        <v>52703490</v>
      </c>
      <c r="I9" s="25">
        <f t="shared" si="0"/>
        <v>54301503</v>
      </c>
      <c r="J9" s="4"/>
    </row>
    <row r="10" spans="2:11" ht="28.5" customHeight="1" x14ac:dyDescent="0.25">
      <c r="B10" s="30" t="s">
        <v>31</v>
      </c>
      <c r="C10" s="9" t="s">
        <v>28</v>
      </c>
      <c r="D10" s="9"/>
      <c r="E10" s="9"/>
      <c r="F10" s="9"/>
      <c r="G10" s="24">
        <f>G11+G16+G21</f>
        <v>126885934.76000001</v>
      </c>
      <c r="H10" s="24">
        <f>H11+H16+H21</f>
        <v>52703490</v>
      </c>
      <c r="I10" s="25">
        <f>I11+I16+I21</f>
        <v>54301503</v>
      </c>
      <c r="J10" s="4"/>
    </row>
    <row r="11" spans="2:11" ht="53.25" customHeight="1" x14ac:dyDescent="0.25">
      <c r="B11" s="30" t="s">
        <v>32</v>
      </c>
      <c r="C11" s="9" t="s">
        <v>29</v>
      </c>
      <c r="D11" s="9"/>
      <c r="E11" s="9"/>
      <c r="F11" s="9"/>
      <c r="G11" s="24">
        <f>G12+G14</f>
        <v>18390520.879999999</v>
      </c>
      <c r="H11" s="24">
        <f t="shared" ref="H11:I11" si="1">H12+H14</f>
        <v>19046858.969999999</v>
      </c>
      <c r="I11" s="25">
        <f t="shared" si="1"/>
        <v>20078565.049999997</v>
      </c>
      <c r="J11" s="4"/>
    </row>
    <row r="12" spans="2:11" ht="68.25" customHeight="1" x14ac:dyDescent="0.25">
      <c r="B12" s="30" t="s">
        <v>44</v>
      </c>
      <c r="C12" s="9" t="s">
        <v>30</v>
      </c>
      <c r="D12" s="9"/>
      <c r="E12" s="9"/>
      <c r="F12" s="9"/>
      <c r="G12" s="24">
        <f>G13</f>
        <v>17657689.77</v>
      </c>
      <c r="H12" s="24">
        <f t="shared" ref="H12:I12" si="2">H13</f>
        <v>18253889.039999999</v>
      </c>
      <c r="I12" s="25">
        <f t="shared" si="2"/>
        <v>19229223.059999999</v>
      </c>
      <c r="J12" s="4"/>
    </row>
    <row r="13" spans="2:11" ht="21" customHeight="1" x14ac:dyDescent="0.25">
      <c r="B13" s="30" t="s">
        <v>9</v>
      </c>
      <c r="C13" s="9" t="s">
        <v>30</v>
      </c>
      <c r="D13" s="9" t="s">
        <v>12</v>
      </c>
      <c r="E13" s="9" t="s">
        <v>6</v>
      </c>
      <c r="F13" s="9" t="s">
        <v>5</v>
      </c>
      <c r="G13" s="24">
        <v>17657689.77</v>
      </c>
      <c r="H13" s="24">
        <v>18253889.039999999</v>
      </c>
      <c r="I13" s="25">
        <v>19229223.059999999</v>
      </c>
      <c r="J13" s="4"/>
    </row>
    <row r="14" spans="2:11" ht="79.5" customHeight="1" x14ac:dyDescent="0.25">
      <c r="B14" s="30" t="s">
        <v>34</v>
      </c>
      <c r="C14" s="9" t="s">
        <v>33</v>
      </c>
      <c r="D14" s="9"/>
      <c r="E14" s="9"/>
      <c r="F14" s="9"/>
      <c r="G14" s="24">
        <f>G15</f>
        <v>732831.11</v>
      </c>
      <c r="H14" s="24">
        <f t="shared" ref="H14:I14" si="3">H15</f>
        <v>792969.93</v>
      </c>
      <c r="I14" s="25">
        <f t="shared" si="3"/>
        <v>849341.99</v>
      </c>
      <c r="J14" s="4"/>
    </row>
    <row r="15" spans="2:11" ht="21" customHeight="1" x14ac:dyDescent="0.25">
      <c r="B15" s="30" t="s">
        <v>9</v>
      </c>
      <c r="C15" s="9" t="s">
        <v>33</v>
      </c>
      <c r="D15" s="9" t="s">
        <v>12</v>
      </c>
      <c r="E15" s="9" t="s">
        <v>6</v>
      </c>
      <c r="F15" s="9" t="s">
        <v>5</v>
      </c>
      <c r="G15" s="24">
        <v>732831.11</v>
      </c>
      <c r="H15" s="24">
        <v>792969.93</v>
      </c>
      <c r="I15" s="25">
        <v>849341.99</v>
      </c>
      <c r="J15" s="4"/>
    </row>
    <row r="16" spans="2:11" ht="40.5" customHeight="1" x14ac:dyDescent="0.25">
      <c r="B16" s="30" t="s">
        <v>36</v>
      </c>
      <c r="C16" s="9" t="s">
        <v>35</v>
      </c>
      <c r="D16" s="9"/>
      <c r="E16" s="9"/>
      <c r="F16" s="9"/>
      <c r="G16" s="24">
        <f>G17+G19</f>
        <v>11718476.200000001</v>
      </c>
      <c r="H16" s="24">
        <f t="shared" ref="H16:I16" si="4">H17+H19</f>
        <v>12399348.029999999</v>
      </c>
      <c r="I16" s="25">
        <f t="shared" si="4"/>
        <v>12758340.949999999</v>
      </c>
      <c r="J16" s="4"/>
    </row>
    <row r="17" spans="2:10" ht="65.25" customHeight="1" x14ac:dyDescent="0.25">
      <c r="B17" s="30" t="s">
        <v>147</v>
      </c>
      <c r="C17" s="9" t="s">
        <v>37</v>
      </c>
      <c r="D17" s="9"/>
      <c r="E17" s="9"/>
      <c r="F17" s="9"/>
      <c r="G17" s="24">
        <f>G18</f>
        <v>11305732.24</v>
      </c>
      <c r="H17" s="24">
        <f t="shared" ref="H17:I17" si="5">H18</f>
        <v>11952732.779999999</v>
      </c>
      <c r="I17" s="25">
        <f t="shared" si="5"/>
        <v>12279975.91</v>
      </c>
      <c r="J17" s="4"/>
    </row>
    <row r="18" spans="2:10" ht="21" customHeight="1" x14ac:dyDescent="0.25">
      <c r="B18" s="30" t="s">
        <v>9</v>
      </c>
      <c r="C18" s="9" t="s">
        <v>37</v>
      </c>
      <c r="D18" s="9" t="s">
        <v>12</v>
      </c>
      <c r="E18" s="9" t="s">
        <v>6</v>
      </c>
      <c r="F18" s="9" t="s">
        <v>5</v>
      </c>
      <c r="G18" s="24">
        <v>11305732.24</v>
      </c>
      <c r="H18" s="24">
        <v>11952732.779999999</v>
      </c>
      <c r="I18" s="25">
        <v>12279975.91</v>
      </c>
      <c r="J18" s="4"/>
    </row>
    <row r="19" spans="2:10" ht="81" customHeight="1" x14ac:dyDescent="0.25">
      <c r="B19" s="30" t="s">
        <v>38</v>
      </c>
      <c r="C19" s="9" t="s">
        <v>39</v>
      </c>
      <c r="D19" s="9"/>
      <c r="E19" s="9"/>
      <c r="F19" s="9"/>
      <c r="G19" s="24">
        <f>G20</f>
        <v>412743.96</v>
      </c>
      <c r="H19" s="24">
        <f t="shared" ref="H19:I19" si="6">H20</f>
        <v>446615.25</v>
      </c>
      <c r="I19" s="25">
        <f t="shared" si="6"/>
        <v>478365.04</v>
      </c>
      <c r="J19" s="4"/>
    </row>
    <row r="20" spans="2:10" ht="19.5" customHeight="1" x14ac:dyDescent="0.25">
      <c r="B20" s="30" t="s">
        <v>9</v>
      </c>
      <c r="C20" s="9" t="s">
        <v>39</v>
      </c>
      <c r="D20" s="9" t="s">
        <v>12</v>
      </c>
      <c r="E20" s="9" t="s">
        <v>6</v>
      </c>
      <c r="F20" s="9" t="s">
        <v>5</v>
      </c>
      <c r="G20" s="24">
        <v>412743.96</v>
      </c>
      <c r="H20" s="24">
        <v>446615.25</v>
      </c>
      <c r="I20" s="25">
        <v>478365.04</v>
      </c>
      <c r="J20" s="4"/>
    </row>
    <row r="21" spans="2:10" ht="41.25" customHeight="1" x14ac:dyDescent="0.25">
      <c r="B21" s="30" t="s">
        <v>41</v>
      </c>
      <c r="C21" s="9" t="s">
        <v>40</v>
      </c>
      <c r="D21" s="9"/>
      <c r="E21" s="9"/>
      <c r="F21" s="9"/>
      <c r="G21" s="24">
        <f>G22+G24+G26</f>
        <v>96776937.680000007</v>
      </c>
      <c r="H21" s="24">
        <f t="shared" ref="H21:I21" si="7">H22+H24</f>
        <v>21257283</v>
      </c>
      <c r="I21" s="25">
        <f t="shared" si="7"/>
        <v>21464597</v>
      </c>
      <c r="J21" s="4"/>
    </row>
    <row r="22" spans="2:10" ht="65.25" customHeight="1" x14ac:dyDescent="0.25">
      <c r="B22" s="30" t="s">
        <v>26</v>
      </c>
      <c r="C22" s="9" t="s">
        <v>42</v>
      </c>
      <c r="D22" s="9"/>
      <c r="E22" s="9"/>
      <c r="F22" s="9"/>
      <c r="G22" s="24">
        <f>G23</f>
        <v>17459437.68</v>
      </c>
      <c r="H22" s="24">
        <f t="shared" ref="H22:I22" si="8">H23</f>
        <v>21207283</v>
      </c>
      <c r="I22" s="25">
        <f t="shared" si="8"/>
        <v>21414597</v>
      </c>
      <c r="J22" s="4"/>
    </row>
    <row r="23" spans="2:10" ht="19.5" customHeight="1" x14ac:dyDescent="0.25">
      <c r="B23" s="30" t="s">
        <v>9</v>
      </c>
      <c r="C23" s="9" t="s">
        <v>42</v>
      </c>
      <c r="D23" s="9" t="s">
        <v>12</v>
      </c>
      <c r="E23" s="9" t="s">
        <v>8</v>
      </c>
      <c r="F23" s="9" t="s">
        <v>5</v>
      </c>
      <c r="G23" s="24">
        <v>17459437.68</v>
      </c>
      <c r="H23" s="24">
        <v>21207283</v>
      </c>
      <c r="I23" s="25">
        <v>21414597</v>
      </c>
      <c r="J23" s="4"/>
    </row>
    <row r="24" spans="2:10" ht="42" customHeight="1" x14ac:dyDescent="0.25">
      <c r="B24" s="10" t="s">
        <v>16</v>
      </c>
      <c r="C24" s="9" t="s">
        <v>43</v>
      </c>
      <c r="D24" s="9"/>
      <c r="E24" s="9"/>
      <c r="F24" s="9"/>
      <c r="G24" s="24">
        <f>G25</f>
        <v>50000</v>
      </c>
      <c r="H24" s="24">
        <f t="shared" ref="H24:I24" si="9">H25</f>
        <v>50000</v>
      </c>
      <c r="I24" s="25">
        <f t="shared" si="9"/>
        <v>50000</v>
      </c>
      <c r="J24" s="46"/>
    </row>
    <row r="25" spans="2:10" ht="43.5" customHeight="1" x14ac:dyDescent="0.25">
      <c r="B25" s="11" t="s">
        <v>17</v>
      </c>
      <c r="C25" s="9" t="s">
        <v>43</v>
      </c>
      <c r="D25" s="9" t="s">
        <v>18</v>
      </c>
      <c r="E25" s="9" t="s">
        <v>8</v>
      </c>
      <c r="F25" s="9" t="s">
        <v>5</v>
      </c>
      <c r="G25" s="24">
        <v>50000</v>
      </c>
      <c r="H25" s="24">
        <v>50000</v>
      </c>
      <c r="I25" s="25">
        <v>50000</v>
      </c>
      <c r="J25" s="4"/>
    </row>
    <row r="26" spans="2:10" ht="71.25" customHeight="1" x14ac:dyDescent="0.25">
      <c r="B26" s="11" t="s">
        <v>139</v>
      </c>
      <c r="C26" s="9" t="s">
        <v>140</v>
      </c>
      <c r="D26" s="9"/>
      <c r="E26" s="9"/>
      <c r="F26" s="9"/>
      <c r="G26" s="24">
        <f>G27</f>
        <v>79267500</v>
      </c>
      <c r="H26" s="24">
        <f t="shared" ref="H26:I26" si="10">H27</f>
        <v>0</v>
      </c>
      <c r="I26" s="25">
        <f t="shared" si="10"/>
        <v>0</v>
      </c>
      <c r="J26" s="4"/>
    </row>
    <row r="27" spans="2:10" ht="23.25" customHeight="1" x14ac:dyDescent="0.25">
      <c r="B27" s="30" t="s">
        <v>9</v>
      </c>
      <c r="C27" s="9" t="s">
        <v>140</v>
      </c>
      <c r="D27" s="9" t="s">
        <v>12</v>
      </c>
      <c r="E27" s="9" t="s">
        <v>8</v>
      </c>
      <c r="F27" s="9" t="s">
        <v>19</v>
      </c>
      <c r="G27" s="24">
        <v>79267500</v>
      </c>
      <c r="H27" s="24">
        <v>0</v>
      </c>
      <c r="I27" s="25">
        <v>0</v>
      </c>
      <c r="J27" s="4"/>
    </row>
    <row r="28" spans="2:10" ht="78.75" customHeight="1" x14ac:dyDescent="0.25">
      <c r="B28" s="30" t="s">
        <v>69</v>
      </c>
      <c r="C28" s="9" t="s">
        <v>13</v>
      </c>
      <c r="D28" s="12"/>
      <c r="E28" s="13"/>
      <c r="F28" s="13"/>
      <c r="G28" s="26">
        <f>G29</f>
        <v>4500000</v>
      </c>
      <c r="H28" s="26">
        <f t="shared" ref="H28:I30" si="11">H29</f>
        <v>4500000</v>
      </c>
      <c r="I28" s="27">
        <f t="shared" si="11"/>
        <v>4500000</v>
      </c>
      <c r="J28" s="4"/>
    </row>
    <row r="29" spans="2:10" ht="30" customHeight="1" x14ac:dyDescent="0.25">
      <c r="B29" s="31" t="s">
        <v>31</v>
      </c>
      <c r="C29" s="9" t="s">
        <v>45</v>
      </c>
      <c r="D29" s="12"/>
      <c r="E29" s="13"/>
      <c r="F29" s="13"/>
      <c r="G29" s="26">
        <f>G30</f>
        <v>4500000</v>
      </c>
      <c r="H29" s="26">
        <f t="shared" si="11"/>
        <v>4500000</v>
      </c>
      <c r="I29" s="27">
        <f t="shared" si="11"/>
        <v>4500000</v>
      </c>
      <c r="J29" s="4"/>
    </row>
    <row r="30" spans="2:10" ht="36.75" customHeight="1" x14ac:dyDescent="0.25">
      <c r="B30" s="10" t="s">
        <v>48</v>
      </c>
      <c r="C30" s="9" t="s">
        <v>46</v>
      </c>
      <c r="D30" s="12"/>
      <c r="E30" s="13"/>
      <c r="F30" s="13"/>
      <c r="G30" s="26">
        <f>G31</f>
        <v>4500000</v>
      </c>
      <c r="H30" s="26">
        <f t="shared" si="11"/>
        <v>4500000</v>
      </c>
      <c r="I30" s="27">
        <f t="shared" si="11"/>
        <v>4500000</v>
      </c>
      <c r="J30" s="4"/>
    </row>
    <row r="31" spans="2:10" ht="66" customHeight="1" x14ac:dyDescent="0.25">
      <c r="B31" s="10" t="s">
        <v>21</v>
      </c>
      <c r="C31" s="9" t="s">
        <v>47</v>
      </c>
      <c r="D31" s="12"/>
      <c r="E31" s="13"/>
      <c r="F31" s="13"/>
      <c r="G31" s="26">
        <f>G32</f>
        <v>4500000</v>
      </c>
      <c r="H31" s="26">
        <f t="shared" ref="H31:I31" si="12">H32</f>
        <v>4500000</v>
      </c>
      <c r="I31" s="27">
        <f t="shared" si="12"/>
        <v>4500000</v>
      </c>
      <c r="J31" s="4"/>
    </row>
    <row r="32" spans="2:10" ht="43.5" customHeight="1" x14ac:dyDescent="0.25">
      <c r="B32" s="11" t="s">
        <v>17</v>
      </c>
      <c r="C32" s="9" t="s">
        <v>47</v>
      </c>
      <c r="D32" s="12">
        <v>240</v>
      </c>
      <c r="E32" s="13" t="s">
        <v>11</v>
      </c>
      <c r="F32" s="13" t="s">
        <v>14</v>
      </c>
      <c r="G32" s="26">
        <v>4500000</v>
      </c>
      <c r="H32" s="26">
        <v>4500000</v>
      </c>
      <c r="I32" s="27">
        <v>4500000</v>
      </c>
      <c r="J32" s="4"/>
    </row>
    <row r="33" spans="2:10" ht="94.5" customHeight="1" x14ac:dyDescent="0.25">
      <c r="B33" s="30" t="s">
        <v>70</v>
      </c>
      <c r="C33" s="9" t="s">
        <v>20</v>
      </c>
      <c r="D33" s="12"/>
      <c r="E33" s="13"/>
      <c r="F33" s="13"/>
      <c r="G33" s="26">
        <f>G34</f>
        <v>4600000</v>
      </c>
      <c r="H33" s="26">
        <f t="shared" ref="H33:I34" si="13">H34</f>
        <v>4600000</v>
      </c>
      <c r="I33" s="27">
        <f t="shared" si="13"/>
        <v>4600000</v>
      </c>
      <c r="J33" s="4"/>
    </row>
    <row r="34" spans="2:10" ht="27.75" customHeight="1" x14ac:dyDescent="0.25">
      <c r="B34" s="30" t="s">
        <v>31</v>
      </c>
      <c r="C34" s="9" t="s">
        <v>49</v>
      </c>
      <c r="D34" s="12"/>
      <c r="E34" s="13"/>
      <c r="F34" s="13"/>
      <c r="G34" s="26">
        <f>G35</f>
        <v>4600000</v>
      </c>
      <c r="H34" s="26">
        <f t="shared" si="13"/>
        <v>4600000</v>
      </c>
      <c r="I34" s="27">
        <f t="shared" si="13"/>
        <v>4600000</v>
      </c>
      <c r="J34" s="4"/>
    </row>
    <row r="35" spans="2:10" ht="96" customHeight="1" x14ac:dyDescent="0.25">
      <c r="B35" s="30" t="s">
        <v>75</v>
      </c>
      <c r="C35" s="9" t="s">
        <v>50</v>
      </c>
      <c r="D35" s="12"/>
      <c r="E35" s="13"/>
      <c r="F35" s="13"/>
      <c r="G35" s="26">
        <f>G36</f>
        <v>4600000</v>
      </c>
      <c r="H35" s="26">
        <f t="shared" ref="H35:I35" si="14">H36</f>
        <v>4600000</v>
      </c>
      <c r="I35" s="27">
        <f t="shared" si="14"/>
        <v>4600000</v>
      </c>
      <c r="J35" s="4"/>
    </row>
    <row r="36" spans="2:10" ht="63.75" customHeight="1" x14ac:dyDescent="0.25">
      <c r="B36" s="11" t="s">
        <v>15</v>
      </c>
      <c r="C36" s="9" t="s">
        <v>51</v>
      </c>
      <c r="D36" s="12"/>
      <c r="E36" s="13"/>
      <c r="F36" s="13"/>
      <c r="G36" s="26">
        <f>G37</f>
        <v>4600000</v>
      </c>
      <c r="H36" s="26">
        <f t="shared" ref="H36:I36" si="15">H37</f>
        <v>4600000</v>
      </c>
      <c r="I36" s="27">
        <f t="shared" si="15"/>
        <v>4600000</v>
      </c>
      <c r="J36" s="4"/>
    </row>
    <row r="37" spans="2:10" ht="41.25" customHeight="1" x14ac:dyDescent="0.25">
      <c r="B37" s="11" t="s">
        <v>17</v>
      </c>
      <c r="C37" s="9" t="s">
        <v>51</v>
      </c>
      <c r="D37" s="12">
        <v>240</v>
      </c>
      <c r="E37" s="13" t="s">
        <v>11</v>
      </c>
      <c r="F37" s="13" t="s">
        <v>14</v>
      </c>
      <c r="G37" s="26">
        <v>4600000</v>
      </c>
      <c r="H37" s="26">
        <v>4600000</v>
      </c>
      <c r="I37" s="27">
        <v>4600000</v>
      </c>
      <c r="J37" s="4"/>
    </row>
    <row r="38" spans="2:10" ht="67.5" customHeight="1" x14ac:dyDescent="0.25">
      <c r="B38" s="10" t="s">
        <v>67</v>
      </c>
      <c r="C38" s="14" t="s">
        <v>23</v>
      </c>
      <c r="D38" s="15"/>
      <c r="E38" s="16"/>
      <c r="F38" s="16"/>
      <c r="G38" s="28">
        <f>G39</f>
        <v>12973348.92</v>
      </c>
      <c r="H38" s="28">
        <f t="shared" ref="H38:I39" si="16">H39</f>
        <v>0</v>
      </c>
      <c r="I38" s="29">
        <f t="shared" si="16"/>
        <v>0</v>
      </c>
      <c r="J38" s="4"/>
    </row>
    <row r="39" spans="2:10" ht="27.75" customHeight="1" x14ac:dyDescent="0.25">
      <c r="B39" s="23" t="s">
        <v>58</v>
      </c>
      <c r="C39" s="14" t="s">
        <v>63</v>
      </c>
      <c r="D39" s="15"/>
      <c r="E39" s="16"/>
      <c r="F39" s="16"/>
      <c r="G39" s="28">
        <f>G40</f>
        <v>12973348.92</v>
      </c>
      <c r="H39" s="28">
        <f t="shared" si="16"/>
        <v>0</v>
      </c>
      <c r="I39" s="29">
        <f t="shared" si="16"/>
        <v>0</v>
      </c>
      <c r="J39" s="4"/>
    </row>
    <row r="40" spans="2:10" ht="54.75" customHeight="1" x14ac:dyDescent="0.25">
      <c r="B40" s="23" t="s">
        <v>62</v>
      </c>
      <c r="C40" s="14" t="s">
        <v>64</v>
      </c>
      <c r="D40" s="15"/>
      <c r="E40" s="16"/>
      <c r="F40" s="16"/>
      <c r="G40" s="28">
        <f>G41+G43</f>
        <v>12973348.92</v>
      </c>
      <c r="H40" s="28">
        <f t="shared" ref="H40:I40" si="17">H41+H43</f>
        <v>0</v>
      </c>
      <c r="I40" s="29">
        <f t="shared" si="17"/>
        <v>0</v>
      </c>
      <c r="J40" s="4"/>
    </row>
    <row r="41" spans="2:10" ht="55.5" customHeight="1" x14ac:dyDescent="0.25">
      <c r="B41" s="23" t="s">
        <v>77</v>
      </c>
      <c r="C41" s="14" t="s">
        <v>76</v>
      </c>
      <c r="D41" s="15"/>
      <c r="E41" s="16"/>
      <c r="F41" s="16"/>
      <c r="G41" s="28">
        <f>G42</f>
        <v>12307700</v>
      </c>
      <c r="H41" s="28">
        <f t="shared" ref="H41:I41" si="18">H42</f>
        <v>0</v>
      </c>
      <c r="I41" s="29">
        <f t="shared" si="18"/>
        <v>0</v>
      </c>
      <c r="J41" s="4"/>
    </row>
    <row r="42" spans="2:10" ht="42.75" customHeight="1" x14ac:dyDescent="0.25">
      <c r="B42" s="23" t="s">
        <v>17</v>
      </c>
      <c r="C42" s="14" t="s">
        <v>76</v>
      </c>
      <c r="D42" s="15">
        <v>240</v>
      </c>
      <c r="E42" s="16" t="s">
        <v>10</v>
      </c>
      <c r="F42" s="16" t="s">
        <v>19</v>
      </c>
      <c r="G42" s="28">
        <v>12307700</v>
      </c>
      <c r="H42" s="28">
        <v>0</v>
      </c>
      <c r="I42" s="29">
        <v>0</v>
      </c>
      <c r="J42" s="4"/>
    </row>
    <row r="43" spans="2:10" ht="96.75" customHeight="1" x14ac:dyDescent="0.25">
      <c r="B43" s="11" t="s">
        <v>142</v>
      </c>
      <c r="C43" s="14" t="s">
        <v>141</v>
      </c>
      <c r="D43" s="15"/>
      <c r="E43" s="16"/>
      <c r="F43" s="16"/>
      <c r="G43" s="28">
        <f>G44</f>
        <v>665648.92000000004</v>
      </c>
      <c r="H43" s="28">
        <f t="shared" ref="H43:I43" si="19">H44</f>
        <v>0</v>
      </c>
      <c r="I43" s="29">
        <f t="shared" si="19"/>
        <v>0</v>
      </c>
      <c r="J43" s="4"/>
    </row>
    <row r="44" spans="2:10" ht="42.75" customHeight="1" x14ac:dyDescent="0.25">
      <c r="B44" s="23" t="s">
        <v>17</v>
      </c>
      <c r="C44" s="14" t="s">
        <v>141</v>
      </c>
      <c r="D44" s="15">
        <v>240</v>
      </c>
      <c r="E44" s="16" t="s">
        <v>10</v>
      </c>
      <c r="F44" s="16" t="s">
        <v>5</v>
      </c>
      <c r="G44" s="28">
        <f>665648.92</f>
        <v>665648.92000000004</v>
      </c>
      <c r="H44" s="28">
        <v>0</v>
      </c>
      <c r="I44" s="29">
        <v>0</v>
      </c>
      <c r="J44" s="4"/>
    </row>
    <row r="45" spans="2:10" ht="80.25" customHeight="1" x14ac:dyDescent="0.25">
      <c r="B45" s="10" t="s">
        <v>66</v>
      </c>
      <c r="C45" s="14" t="s">
        <v>24</v>
      </c>
      <c r="D45" s="15"/>
      <c r="E45" s="16"/>
      <c r="F45" s="16"/>
      <c r="G45" s="28">
        <f>G46</f>
        <v>132600</v>
      </c>
      <c r="H45" s="28">
        <f t="shared" ref="H45:I45" si="20">H46</f>
        <v>152600</v>
      </c>
      <c r="I45" s="29">
        <f t="shared" si="20"/>
        <v>155200</v>
      </c>
      <c r="J45" s="4"/>
    </row>
    <row r="46" spans="2:10" ht="28.5" customHeight="1" x14ac:dyDescent="0.25">
      <c r="B46" s="10" t="s">
        <v>58</v>
      </c>
      <c r="C46" s="14" t="s">
        <v>80</v>
      </c>
      <c r="D46" s="15"/>
      <c r="E46" s="16"/>
      <c r="F46" s="16"/>
      <c r="G46" s="28">
        <f>G47+G50+G53</f>
        <v>132600</v>
      </c>
      <c r="H46" s="28">
        <f t="shared" ref="H46:I46" si="21">H47+H50+H53</f>
        <v>152600</v>
      </c>
      <c r="I46" s="29">
        <f t="shared" si="21"/>
        <v>155200</v>
      </c>
      <c r="J46" s="4"/>
    </row>
    <row r="47" spans="2:10" ht="94.5" customHeight="1" x14ac:dyDescent="0.25">
      <c r="B47" s="10" t="s">
        <v>59</v>
      </c>
      <c r="C47" s="14" t="s">
        <v>52</v>
      </c>
      <c r="D47" s="15"/>
      <c r="E47" s="16"/>
      <c r="F47" s="16"/>
      <c r="G47" s="28">
        <f>G48</f>
        <v>60000</v>
      </c>
      <c r="H47" s="28">
        <f t="shared" ref="H47:I47" si="22">H48</f>
        <v>70000</v>
      </c>
      <c r="I47" s="29">
        <f t="shared" si="22"/>
        <v>70000</v>
      </c>
      <c r="J47" s="4"/>
    </row>
    <row r="48" spans="2:10" ht="58.5" customHeight="1" x14ac:dyDescent="0.25">
      <c r="B48" s="10" t="s">
        <v>60</v>
      </c>
      <c r="C48" s="14" t="s">
        <v>53</v>
      </c>
      <c r="D48" s="15"/>
      <c r="E48" s="16"/>
      <c r="F48" s="16"/>
      <c r="G48" s="28">
        <f>G49</f>
        <v>60000</v>
      </c>
      <c r="H48" s="28">
        <f t="shared" ref="H48:I48" si="23">H49</f>
        <v>70000</v>
      </c>
      <c r="I48" s="29">
        <f t="shared" si="23"/>
        <v>70000</v>
      </c>
      <c r="J48" s="4"/>
    </row>
    <row r="49" spans="2:10" ht="42" customHeight="1" x14ac:dyDescent="0.25">
      <c r="B49" s="11" t="s">
        <v>17</v>
      </c>
      <c r="C49" s="14" t="s">
        <v>53</v>
      </c>
      <c r="D49" s="15">
        <v>240</v>
      </c>
      <c r="E49" s="16" t="s">
        <v>22</v>
      </c>
      <c r="F49" s="16" t="s">
        <v>27</v>
      </c>
      <c r="G49" s="28">
        <v>60000</v>
      </c>
      <c r="H49" s="28">
        <v>70000</v>
      </c>
      <c r="I49" s="29">
        <v>70000</v>
      </c>
      <c r="J49" s="4"/>
    </row>
    <row r="50" spans="2:10" ht="81" customHeight="1" x14ac:dyDescent="0.25">
      <c r="B50" s="10" t="s">
        <v>61</v>
      </c>
      <c r="C50" s="14" t="s">
        <v>54</v>
      </c>
      <c r="D50" s="15"/>
      <c r="E50" s="16"/>
      <c r="F50" s="16"/>
      <c r="G50" s="28">
        <f>G51</f>
        <v>12600</v>
      </c>
      <c r="H50" s="28">
        <f t="shared" ref="H50:I50" si="24">H51</f>
        <v>12600</v>
      </c>
      <c r="I50" s="29">
        <f t="shared" si="24"/>
        <v>15000</v>
      </c>
      <c r="J50" s="4"/>
    </row>
    <row r="51" spans="2:10" ht="57.75" customHeight="1" x14ac:dyDescent="0.25">
      <c r="B51" s="10" t="s">
        <v>60</v>
      </c>
      <c r="C51" s="14" t="s">
        <v>55</v>
      </c>
      <c r="D51" s="15"/>
      <c r="E51" s="16"/>
      <c r="F51" s="16"/>
      <c r="G51" s="28">
        <f>G52</f>
        <v>12600</v>
      </c>
      <c r="H51" s="28">
        <f t="shared" ref="H51:I51" si="25">H52</f>
        <v>12600</v>
      </c>
      <c r="I51" s="29">
        <f t="shared" si="25"/>
        <v>15000</v>
      </c>
      <c r="J51" s="4"/>
    </row>
    <row r="52" spans="2:10" ht="39" customHeight="1" x14ac:dyDescent="0.25">
      <c r="B52" s="11" t="s">
        <v>17</v>
      </c>
      <c r="C52" s="14" t="s">
        <v>55</v>
      </c>
      <c r="D52" s="15">
        <v>240</v>
      </c>
      <c r="E52" s="16" t="s">
        <v>22</v>
      </c>
      <c r="F52" s="16" t="s">
        <v>27</v>
      </c>
      <c r="G52" s="28">
        <v>12600</v>
      </c>
      <c r="H52" s="28">
        <v>12600</v>
      </c>
      <c r="I52" s="29">
        <v>15000</v>
      </c>
      <c r="J52" s="4"/>
    </row>
    <row r="53" spans="2:10" ht="81.75" customHeight="1" x14ac:dyDescent="0.25">
      <c r="B53" s="10" t="s">
        <v>65</v>
      </c>
      <c r="C53" s="14" t="s">
        <v>56</v>
      </c>
      <c r="D53" s="15"/>
      <c r="E53" s="16"/>
      <c r="F53" s="16"/>
      <c r="G53" s="28">
        <f>G54</f>
        <v>60000</v>
      </c>
      <c r="H53" s="28">
        <f t="shared" ref="H53:I53" si="26">H54</f>
        <v>70000</v>
      </c>
      <c r="I53" s="29">
        <f t="shared" si="26"/>
        <v>70200</v>
      </c>
      <c r="J53" s="4"/>
    </row>
    <row r="54" spans="2:10" ht="54" customHeight="1" x14ac:dyDescent="0.25">
      <c r="B54" s="10" t="s">
        <v>60</v>
      </c>
      <c r="C54" s="14" t="s">
        <v>57</v>
      </c>
      <c r="D54" s="15"/>
      <c r="E54" s="16"/>
      <c r="F54" s="16"/>
      <c r="G54" s="28">
        <f>G55</f>
        <v>60000</v>
      </c>
      <c r="H54" s="28">
        <f t="shared" ref="H54:I54" si="27">H55</f>
        <v>70000</v>
      </c>
      <c r="I54" s="29">
        <f t="shared" si="27"/>
        <v>70200</v>
      </c>
      <c r="J54" s="4"/>
    </row>
    <row r="55" spans="2:10" ht="39" customHeight="1" x14ac:dyDescent="0.25">
      <c r="B55" s="11" t="s">
        <v>17</v>
      </c>
      <c r="C55" s="14" t="s">
        <v>57</v>
      </c>
      <c r="D55" s="15">
        <v>240</v>
      </c>
      <c r="E55" s="16" t="s">
        <v>25</v>
      </c>
      <c r="F55" s="16" t="s">
        <v>27</v>
      </c>
      <c r="G55" s="28">
        <v>60000</v>
      </c>
      <c r="H55" s="28">
        <v>70000</v>
      </c>
      <c r="I55" s="29">
        <v>70200</v>
      </c>
      <c r="J55" s="4"/>
    </row>
    <row r="56" spans="2:10" ht="39" customHeight="1" x14ac:dyDescent="0.25">
      <c r="B56" s="10" t="s">
        <v>81</v>
      </c>
      <c r="C56" s="14" t="s">
        <v>86</v>
      </c>
      <c r="D56" s="15"/>
      <c r="E56" s="16"/>
      <c r="F56" s="16"/>
      <c r="G56" s="28">
        <f>G57</f>
        <v>464589</v>
      </c>
      <c r="H56" s="28">
        <f t="shared" ref="H56:I56" si="28">H57</f>
        <v>466311</v>
      </c>
      <c r="I56" s="29">
        <f t="shared" si="28"/>
        <v>587552</v>
      </c>
      <c r="J56" s="4"/>
    </row>
    <row r="57" spans="2:10" ht="39" customHeight="1" x14ac:dyDescent="0.25">
      <c r="B57" s="10" t="s">
        <v>82</v>
      </c>
      <c r="C57" s="14" t="s">
        <v>87</v>
      </c>
      <c r="D57" s="15"/>
      <c r="E57" s="16"/>
      <c r="F57" s="16"/>
      <c r="G57" s="28">
        <f>G58+G60</f>
        <v>464589</v>
      </c>
      <c r="H57" s="28">
        <f t="shared" ref="H57:I57" si="29">H58+H60</f>
        <v>466311</v>
      </c>
      <c r="I57" s="29">
        <f t="shared" si="29"/>
        <v>587552</v>
      </c>
      <c r="J57" s="4"/>
    </row>
    <row r="58" spans="2:10" ht="57.75" customHeight="1" x14ac:dyDescent="0.25">
      <c r="B58" s="10" t="s">
        <v>83</v>
      </c>
      <c r="C58" s="14" t="s">
        <v>88</v>
      </c>
      <c r="D58" s="15"/>
      <c r="E58" s="16"/>
      <c r="F58" s="16"/>
      <c r="G58" s="28">
        <f>G59</f>
        <v>370089</v>
      </c>
      <c r="H58" s="28">
        <f t="shared" ref="H58:I58" si="30">H59</f>
        <v>466311</v>
      </c>
      <c r="I58" s="29">
        <f t="shared" si="30"/>
        <v>587552</v>
      </c>
      <c r="J58" s="4"/>
    </row>
    <row r="59" spans="2:10" ht="39" customHeight="1" x14ac:dyDescent="0.25">
      <c r="B59" s="10" t="s">
        <v>84</v>
      </c>
      <c r="C59" s="14" t="s">
        <v>88</v>
      </c>
      <c r="D59" s="15">
        <v>120</v>
      </c>
      <c r="E59" s="16" t="s">
        <v>5</v>
      </c>
      <c r="F59" s="16" t="s">
        <v>22</v>
      </c>
      <c r="G59" s="28">
        <v>370089</v>
      </c>
      <c r="H59" s="28">
        <v>466311</v>
      </c>
      <c r="I59" s="29">
        <v>587552</v>
      </c>
      <c r="J59" s="4"/>
    </row>
    <row r="60" spans="2:10" ht="52.5" customHeight="1" x14ac:dyDescent="0.25">
      <c r="B60" s="10" t="s">
        <v>85</v>
      </c>
      <c r="C60" s="14" t="s">
        <v>89</v>
      </c>
      <c r="D60" s="15"/>
      <c r="E60" s="16"/>
      <c r="F60" s="16"/>
      <c r="G60" s="28">
        <f>G61</f>
        <v>94500</v>
      </c>
      <c r="H60" s="28">
        <f t="shared" ref="H60:I60" si="31">H61</f>
        <v>0</v>
      </c>
      <c r="I60" s="29">
        <f t="shared" si="31"/>
        <v>0</v>
      </c>
      <c r="J60" s="4"/>
    </row>
    <row r="61" spans="2:10" ht="39" customHeight="1" x14ac:dyDescent="0.25">
      <c r="B61" s="10" t="s">
        <v>17</v>
      </c>
      <c r="C61" s="14" t="s">
        <v>89</v>
      </c>
      <c r="D61" s="15">
        <v>240</v>
      </c>
      <c r="E61" s="16" t="s">
        <v>5</v>
      </c>
      <c r="F61" s="16" t="s">
        <v>112</v>
      </c>
      <c r="G61" s="28">
        <v>94500</v>
      </c>
      <c r="H61" s="28">
        <v>0</v>
      </c>
      <c r="I61" s="29">
        <v>0</v>
      </c>
      <c r="J61" s="4"/>
    </row>
    <row r="62" spans="2:10" ht="23.25" customHeight="1" x14ac:dyDescent="0.25">
      <c r="B62" s="11" t="s">
        <v>91</v>
      </c>
      <c r="C62" s="14" t="s">
        <v>93</v>
      </c>
      <c r="D62" s="15"/>
      <c r="E62" s="16"/>
      <c r="F62" s="16"/>
      <c r="G62" s="28">
        <f>G63</f>
        <v>70379928.280000001</v>
      </c>
      <c r="H62" s="28">
        <f t="shared" ref="H62:I62" si="32">H63</f>
        <v>59894955.469999999</v>
      </c>
      <c r="I62" s="29">
        <f t="shared" si="32"/>
        <v>60269641.870000005</v>
      </c>
      <c r="J62" s="4"/>
    </row>
    <row r="63" spans="2:10" ht="33" customHeight="1" x14ac:dyDescent="0.25">
      <c r="B63" s="11" t="s">
        <v>92</v>
      </c>
      <c r="C63" s="14" t="s">
        <v>94</v>
      </c>
      <c r="D63" s="15"/>
      <c r="E63" s="16"/>
      <c r="F63" s="16"/>
      <c r="G63" s="28">
        <f>G64+G68+G70+G72+G74+G76+G78+G80+G82+G84+G86+G88+G90+G92+G94+G96+G98</f>
        <v>70379928.280000001</v>
      </c>
      <c r="H63" s="28">
        <f t="shared" ref="H63:I63" si="33">H64+H68+H70+H72+H74+H76+H78+H80+H82+H84+H86+H88+H90+H92+H94+H96+H98</f>
        <v>59894955.469999999</v>
      </c>
      <c r="I63" s="29">
        <f t="shared" si="33"/>
        <v>60269641.870000005</v>
      </c>
      <c r="J63" s="4"/>
    </row>
    <row r="64" spans="2:10" ht="67.5" customHeight="1" x14ac:dyDescent="0.25">
      <c r="B64" s="10" t="s">
        <v>116</v>
      </c>
      <c r="C64" s="14" t="s">
        <v>95</v>
      </c>
      <c r="D64" s="15"/>
      <c r="E64" s="16"/>
      <c r="F64" s="16"/>
      <c r="G64" s="28">
        <f>G65+G66+G67</f>
        <v>39276094</v>
      </c>
      <c r="H64" s="28">
        <f t="shared" ref="H64:I64" si="34">H65+H66+H67</f>
        <v>28819225</v>
      </c>
      <c r="I64" s="29">
        <f t="shared" si="34"/>
        <v>29082576</v>
      </c>
      <c r="J64" s="4"/>
    </row>
    <row r="65" spans="2:10" ht="28.5" customHeight="1" x14ac:dyDescent="0.25">
      <c r="B65" s="10" t="s">
        <v>117</v>
      </c>
      <c r="C65" s="14" t="s">
        <v>95</v>
      </c>
      <c r="D65" s="15">
        <v>110</v>
      </c>
      <c r="E65" s="16" t="s">
        <v>10</v>
      </c>
      <c r="F65" s="16" t="s">
        <v>10</v>
      </c>
      <c r="G65" s="28">
        <f>24326559+7346620</f>
        <v>31673179</v>
      </c>
      <c r="H65" s="28">
        <f>24326559+2692666</f>
        <v>27019225</v>
      </c>
      <c r="I65" s="29">
        <f>24326559+2956017</f>
        <v>27282576</v>
      </c>
      <c r="J65" s="4"/>
    </row>
    <row r="66" spans="2:10" ht="39" customHeight="1" x14ac:dyDescent="0.25">
      <c r="B66" s="10" t="s">
        <v>17</v>
      </c>
      <c r="C66" s="14" t="s">
        <v>95</v>
      </c>
      <c r="D66" s="15">
        <v>240</v>
      </c>
      <c r="E66" s="16" t="s">
        <v>10</v>
      </c>
      <c r="F66" s="16" t="s">
        <v>10</v>
      </c>
      <c r="G66" s="28">
        <f>5939807.89+1374142.11</f>
        <v>7313950</v>
      </c>
      <c r="H66" s="28">
        <f>1500000+100000</f>
        <v>1600000</v>
      </c>
      <c r="I66" s="29">
        <v>1600000</v>
      </c>
      <c r="J66" s="4"/>
    </row>
    <row r="67" spans="2:10" ht="28.5" customHeight="1" x14ac:dyDescent="0.25">
      <c r="B67" s="10" t="s">
        <v>118</v>
      </c>
      <c r="C67" s="14" t="s">
        <v>95</v>
      </c>
      <c r="D67" s="15">
        <v>850</v>
      </c>
      <c r="E67" s="16" t="s">
        <v>10</v>
      </c>
      <c r="F67" s="16" t="s">
        <v>10</v>
      </c>
      <c r="G67" s="28">
        <f>176965+112000</f>
        <v>288965</v>
      </c>
      <c r="H67" s="28">
        <v>200000</v>
      </c>
      <c r="I67" s="29">
        <v>200000</v>
      </c>
      <c r="J67" s="4"/>
    </row>
    <row r="68" spans="2:10" ht="32.25" customHeight="1" x14ac:dyDescent="0.25">
      <c r="B68" s="11" t="s">
        <v>119</v>
      </c>
      <c r="C68" s="14" t="s">
        <v>96</v>
      </c>
      <c r="D68" s="15"/>
      <c r="E68" s="16"/>
      <c r="F68" s="16"/>
      <c r="G68" s="28">
        <f>G69</f>
        <v>500000</v>
      </c>
      <c r="H68" s="28">
        <f t="shared" ref="H68:I68" si="35">H69</f>
        <v>500000</v>
      </c>
      <c r="I68" s="29">
        <f t="shared" si="35"/>
        <v>500000</v>
      </c>
      <c r="J68" s="4"/>
    </row>
    <row r="69" spans="2:10" ht="25.5" customHeight="1" x14ac:dyDescent="0.25">
      <c r="B69" s="11" t="s">
        <v>120</v>
      </c>
      <c r="C69" s="14" t="s">
        <v>96</v>
      </c>
      <c r="D69" s="15">
        <v>870</v>
      </c>
      <c r="E69" s="16" t="s">
        <v>5</v>
      </c>
      <c r="F69" s="16" t="s">
        <v>8</v>
      </c>
      <c r="G69" s="28">
        <v>500000</v>
      </c>
      <c r="H69" s="28">
        <v>500000</v>
      </c>
      <c r="I69" s="29">
        <v>500000</v>
      </c>
      <c r="J69" s="4"/>
    </row>
    <row r="70" spans="2:10" ht="39" customHeight="1" x14ac:dyDescent="0.25">
      <c r="B70" s="10" t="s">
        <v>121</v>
      </c>
      <c r="C70" s="14" t="s">
        <v>97</v>
      </c>
      <c r="D70" s="15"/>
      <c r="E70" s="16"/>
      <c r="F70" s="16"/>
      <c r="G70" s="28">
        <f>G71</f>
        <v>200000</v>
      </c>
      <c r="H70" s="28">
        <f t="shared" ref="H70:I70" si="36">H71</f>
        <v>200000</v>
      </c>
      <c r="I70" s="29">
        <f t="shared" si="36"/>
        <v>200000</v>
      </c>
      <c r="J70" s="4"/>
    </row>
    <row r="71" spans="2:10" ht="39" customHeight="1" x14ac:dyDescent="0.25">
      <c r="B71" s="10" t="s">
        <v>17</v>
      </c>
      <c r="C71" s="14" t="s">
        <v>97</v>
      </c>
      <c r="D71" s="15">
        <v>240</v>
      </c>
      <c r="E71" s="16" t="s">
        <v>5</v>
      </c>
      <c r="F71" s="16" t="s">
        <v>112</v>
      </c>
      <c r="G71" s="28">
        <v>200000</v>
      </c>
      <c r="H71" s="28">
        <v>200000</v>
      </c>
      <c r="I71" s="29">
        <v>200000</v>
      </c>
      <c r="J71" s="4"/>
    </row>
    <row r="72" spans="2:10" ht="54" customHeight="1" x14ac:dyDescent="0.25">
      <c r="B72" s="10" t="s">
        <v>122</v>
      </c>
      <c r="C72" s="14" t="s">
        <v>98</v>
      </c>
      <c r="D72" s="15"/>
      <c r="E72" s="16"/>
      <c r="F72" s="16"/>
      <c r="G72" s="28">
        <f>G73</f>
        <v>72951</v>
      </c>
      <c r="H72" s="28">
        <f t="shared" ref="H72:I72" si="37">H73</f>
        <v>72951</v>
      </c>
      <c r="I72" s="29">
        <f t="shared" si="37"/>
        <v>72951</v>
      </c>
      <c r="J72" s="4"/>
    </row>
    <row r="73" spans="2:10" ht="26.25" customHeight="1" x14ac:dyDescent="0.25">
      <c r="B73" s="11" t="s">
        <v>72</v>
      </c>
      <c r="C73" s="14" t="s">
        <v>98</v>
      </c>
      <c r="D73" s="15">
        <v>540</v>
      </c>
      <c r="E73" s="16" t="s">
        <v>5</v>
      </c>
      <c r="F73" s="16" t="s">
        <v>113</v>
      </c>
      <c r="G73" s="28">
        <v>72951</v>
      </c>
      <c r="H73" s="28">
        <v>72951</v>
      </c>
      <c r="I73" s="29">
        <v>72951</v>
      </c>
      <c r="J73" s="4"/>
    </row>
    <row r="74" spans="2:10" ht="39" customHeight="1" x14ac:dyDescent="0.25">
      <c r="B74" s="10" t="s">
        <v>123</v>
      </c>
      <c r="C74" s="14" t="s">
        <v>99</v>
      </c>
      <c r="D74" s="15"/>
      <c r="E74" s="16"/>
      <c r="F74" s="16"/>
      <c r="G74" s="28">
        <f>G75</f>
        <v>300000</v>
      </c>
      <c r="H74" s="28">
        <f t="shared" ref="H74:I74" si="38">H75</f>
        <v>300000</v>
      </c>
      <c r="I74" s="29">
        <f t="shared" si="38"/>
        <v>300000</v>
      </c>
      <c r="J74" s="4"/>
    </row>
    <row r="75" spans="2:10" ht="39" customHeight="1" x14ac:dyDescent="0.25">
      <c r="B75" s="10" t="s">
        <v>17</v>
      </c>
      <c r="C75" s="14" t="s">
        <v>99</v>
      </c>
      <c r="D75" s="15">
        <v>240</v>
      </c>
      <c r="E75" s="16" t="s">
        <v>11</v>
      </c>
      <c r="F75" s="16" t="s">
        <v>114</v>
      </c>
      <c r="G75" s="28">
        <v>300000</v>
      </c>
      <c r="H75" s="28">
        <v>300000</v>
      </c>
      <c r="I75" s="29">
        <v>300000</v>
      </c>
      <c r="J75" s="4"/>
    </row>
    <row r="76" spans="2:10" ht="39" customHeight="1" x14ac:dyDescent="0.25">
      <c r="B76" s="11" t="s">
        <v>124</v>
      </c>
      <c r="C76" s="14" t="s">
        <v>100</v>
      </c>
      <c r="D76" s="15"/>
      <c r="E76" s="16"/>
      <c r="F76" s="16"/>
      <c r="G76" s="28">
        <f>G77</f>
        <v>2491871.5299999998</v>
      </c>
      <c r="H76" s="28">
        <f t="shared" ref="H76:I76" si="39">H77</f>
        <v>3291871.53</v>
      </c>
      <c r="I76" s="29">
        <f t="shared" si="39"/>
        <v>3291871.53</v>
      </c>
      <c r="J76" s="4"/>
    </row>
    <row r="77" spans="2:10" ht="39" customHeight="1" x14ac:dyDescent="0.25">
      <c r="B77" s="10" t="s">
        <v>17</v>
      </c>
      <c r="C77" s="14" t="s">
        <v>100</v>
      </c>
      <c r="D77" s="15">
        <v>240</v>
      </c>
      <c r="E77" s="16" t="s">
        <v>10</v>
      </c>
      <c r="F77" s="16" t="s">
        <v>5</v>
      </c>
      <c r="G77" s="28">
        <v>2491871.5299999998</v>
      </c>
      <c r="H77" s="28">
        <v>3291871.53</v>
      </c>
      <c r="I77" s="29">
        <v>3291871.53</v>
      </c>
      <c r="J77" s="4"/>
    </row>
    <row r="78" spans="2:10" ht="39" customHeight="1" x14ac:dyDescent="0.25">
      <c r="B78" s="11" t="s">
        <v>125</v>
      </c>
      <c r="C78" s="14" t="s">
        <v>101</v>
      </c>
      <c r="D78" s="15"/>
      <c r="E78" s="16"/>
      <c r="F78" s="16"/>
      <c r="G78" s="28">
        <f>G79</f>
        <v>4470000</v>
      </c>
      <c r="H78" s="28">
        <f t="shared" ref="H78:I78" si="40">H79</f>
        <v>4970000</v>
      </c>
      <c r="I78" s="29">
        <f t="shared" si="40"/>
        <v>4970000</v>
      </c>
      <c r="J78" s="4"/>
    </row>
    <row r="79" spans="2:10" ht="39" customHeight="1" x14ac:dyDescent="0.25">
      <c r="B79" s="10" t="s">
        <v>17</v>
      </c>
      <c r="C79" s="14" t="s">
        <v>101</v>
      </c>
      <c r="D79" s="15">
        <v>240</v>
      </c>
      <c r="E79" s="16" t="s">
        <v>10</v>
      </c>
      <c r="F79" s="16" t="s">
        <v>19</v>
      </c>
      <c r="G79" s="28">
        <v>4470000</v>
      </c>
      <c r="H79" s="28">
        <v>4970000</v>
      </c>
      <c r="I79" s="29">
        <v>4970000</v>
      </c>
      <c r="J79" s="4"/>
    </row>
    <row r="80" spans="2:10" ht="39" customHeight="1" x14ac:dyDescent="0.25">
      <c r="B80" s="11" t="s">
        <v>126</v>
      </c>
      <c r="C80" s="14" t="s">
        <v>102</v>
      </c>
      <c r="D80" s="15"/>
      <c r="E80" s="16"/>
      <c r="F80" s="16"/>
      <c r="G80" s="28">
        <f>G81</f>
        <v>10300000</v>
      </c>
      <c r="H80" s="28">
        <f t="shared" ref="H80:I80" si="41">H81</f>
        <v>13502516.939999999</v>
      </c>
      <c r="I80" s="29">
        <f t="shared" si="41"/>
        <v>13724463.34</v>
      </c>
      <c r="J80" s="4"/>
    </row>
    <row r="81" spans="2:10" ht="39" customHeight="1" x14ac:dyDescent="0.25">
      <c r="B81" s="10" t="s">
        <v>17</v>
      </c>
      <c r="C81" s="14" t="s">
        <v>102</v>
      </c>
      <c r="D81" s="15">
        <v>240</v>
      </c>
      <c r="E81" s="16" t="s">
        <v>10</v>
      </c>
      <c r="F81" s="16" t="s">
        <v>22</v>
      </c>
      <c r="G81" s="28">
        <v>10300000</v>
      </c>
      <c r="H81" s="28">
        <v>13502516.939999999</v>
      </c>
      <c r="I81" s="29">
        <v>13724463.34</v>
      </c>
      <c r="J81" s="4"/>
    </row>
    <row r="82" spans="2:10" ht="39" customHeight="1" x14ac:dyDescent="0.25">
      <c r="B82" s="11" t="s">
        <v>127</v>
      </c>
      <c r="C82" s="14" t="s">
        <v>103</v>
      </c>
      <c r="D82" s="15"/>
      <c r="E82" s="16"/>
      <c r="F82" s="16"/>
      <c r="G82" s="28">
        <f>G83</f>
        <v>3413000</v>
      </c>
      <c r="H82" s="28">
        <f t="shared" ref="H82:I82" si="42">H83</f>
        <v>3413000</v>
      </c>
      <c r="I82" s="29">
        <f t="shared" si="42"/>
        <v>3413000</v>
      </c>
      <c r="J82" s="4"/>
    </row>
    <row r="83" spans="2:10" ht="39" customHeight="1" x14ac:dyDescent="0.25">
      <c r="B83" s="10" t="s">
        <v>17</v>
      </c>
      <c r="C83" s="14" t="s">
        <v>103</v>
      </c>
      <c r="D83" s="15">
        <v>240</v>
      </c>
      <c r="E83" s="16" t="s">
        <v>10</v>
      </c>
      <c r="F83" s="16" t="s">
        <v>22</v>
      </c>
      <c r="G83" s="28">
        <v>3413000</v>
      </c>
      <c r="H83" s="28">
        <v>3413000</v>
      </c>
      <c r="I83" s="29">
        <v>3413000</v>
      </c>
      <c r="J83" s="4"/>
    </row>
    <row r="84" spans="2:10" ht="52.5" customHeight="1" x14ac:dyDescent="0.25">
      <c r="B84" s="11" t="s">
        <v>128</v>
      </c>
      <c r="C84" s="14" t="s">
        <v>104</v>
      </c>
      <c r="D84" s="15"/>
      <c r="E84" s="16"/>
      <c r="F84" s="16"/>
      <c r="G84" s="28">
        <f>G85</f>
        <v>30000</v>
      </c>
      <c r="H84" s="28">
        <f t="shared" ref="H84:I84" si="43">H85</f>
        <v>30000</v>
      </c>
      <c r="I84" s="29">
        <f t="shared" si="43"/>
        <v>30000</v>
      </c>
      <c r="J84" s="4"/>
    </row>
    <row r="85" spans="2:10" ht="39" customHeight="1" x14ac:dyDescent="0.25">
      <c r="B85" s="10" t="s">
        <v>17</v>
      </c>
      <c r="C85" s="14" t="s">
        <v>104</v>
      </c>
      <c r="D85" s="15">
        <v>240</v>
      </c>
      <c r="E85" s="16" t="s">
        <v>22</v>
      </c>
      <c r="F85" s="16" t="s">
        <v>27</v>
      </c>
      <c r="G85" s="28">
        <v>30000</v>
      </c>
      <c r="H85" s="28">
        <v>30000</v>
      </c>
      <c r="I85" s="29">
        <v>30000</v>
      </c>
      <c r="J85" s="4"/>
    </row>
    <row r="86" spans="2:10" ht="39" customHeight="1" x14ac:dyDescent="0.25">
      <c r="B86" s="11" t="s">
        <v>129</v>
      </c>
      <c r="C86" s="14" t="s">
        <v>105</v>
      </c>
      <c r="D86" s="15"/>
      <c r="E86" s="16"/>
      <c r="F86" s="16"/>
      <c r="G86" s="28">
        <f>G87</f>
        <v>94070</v>
      </c>
      <c r="H86" s="28">
        <f t="shared" ref="H86:I86" si="44">H87</f>
        <v>94070</v>
      </c>
      <c r="I86" s="29">
        <f t="shared" si="44"/>
        <v>94070</v>
      </c>
      <c r="J86" s="4"/>
    </row>
    <row r="87" spans="2:10" ht="33" customHeight="1" x14ac:dyDescent="0.25">
      <c r="B87" s="10" t="s">
        <v>118</v>
      </c>
      <c r="C87" s="14" t="s">
        <v>105</v>
      </c>
      <c r="D87" s="15">
        <v>850</v>
      </c>
      <c r="E87" s="16" t="s">
        <v>5</v>
      </c>
      <c r="F87" s="16" t="s">
        <v>112</v>
      </c>
      <c r="G87" s="28">
        <v>94070</v>
      </c>
      <c r="H87" s="28">
        <v>94070</v>
      </c>
      <c r="I87" s="29">
        <v>94070</v>
      </c>
      <c r="J87" s="4"/>
    </row>
    <row r="88" spans="2:10" ht="39" customHeight="1" x14ac:dyDescent="0.25">
      <c r="B88" s="11" t="s">
        <v>130</v>
      </c>
      <c r="C88" s="14" t="s">
        <v>106</v>
      </c>
      <c r="D88" s="15"/>
      <c r="E88" s="16"/>
      <c r="F88" s="16"/>
      <c r="G88" s="28">
        <f>G89</f>
        <v>1068000</v>
      </c>
      <c r="H88" s="28">
        <f t="shared" ref="H88:I88" si="45">H89</f>
        <v>1066278</v>
      </c>
      <c r="I88" s="29">
        <f t="shared" si="45"/>
        <v>945037</v>
      </c>
      <c r="J88" s="4"/>
    </row>
    <row r="89" spans="2:10" ht="39" customHeight="1" x14ac:dyDescent="0.25">
      <c r="B89" s="10" t="s">
        <v>17</v>
      </c>
      <c r="C89" s="14" t="s">
        <v>106</v>
      </c>
      <c r="D89" s="15">
        <v>240</v>
      </c>
      <c r="E89" s="16" t="s">
        <v>5</v>
      </c>
      <c r="F89" s="16" t="s">
        <v>112</v>
      </c>
      <c r="G89" s="28">
        <v>1068000</v>
      </c>
      <c r="H89" s="28">
        <v>1066278</v>
      </c>
      <c r="I89" s="29">
        <v>945037</v>
      </c>
      <c r="J89" s="4"/>
    </row>
    <row r="90" spans="2:10" ht="39" customHeight="1" x14ac:dyDescent="0.25">
      <c r="B90" s="11" t="s">
        <v>131</v>
      </c>
      <c r="C90" s="14" t="s">
        <v>107</v>
      </c>
      <c r="D90" s="15"/>
      <c r="E90" s="16"/>
      <c r="F90" s="16"/>
      <c r="G90" s="28">
        <f>G91</f>
        <v>4510320.75</v>
      </c>
      <c r="H90" s="28">
        <f t="shared" ref="H90:I90" si="46">H91</f>
        <v>0</v>
      </c>
      <c r="I90" s="29">
        <f t="shared" si="46"/>
        <v>0</v>
      </c>
      <c r="J90" s="4"/>
    </row>
    <row r="91" spans="2:10" ht="27" customHeight="1" x14ac:dyDescent="0.25">
      <c r="B91" s="11" t="s">
        <v>72</v>
      </c>
      <c r="C91" s="14" t="s">
        <v>107</v>
      </c>
      <c r="D91" s="15">
        <v>540</v>
      </c>
      <c r="E91" s="16" t="s">
        <v>8</v>
      </c>
      <c r="F91" s="16" t="s">
        <v>19</v>
      </c>
      <c r="G91" s="28">
        <v>4510320.75</v>
      </c>
      <c r="H91" s="28">
        <v>0</v>
      </c>
      <c r="I91" s="29">
        <v>0</v>
      </c>
      <c r="J91" s="4"/>
    </row>
    <row r="92" spans="2:10" ht="39" customHeight="1" x14ac:dyDescent="0.25">
      <c r="B92" s="11" t="s">
        <v>132</v>
      </c>
      <c r="C92" s="14" t="s">
        <v>108</v>
      </c>
      <c r="D92" s="15"/>
      <c r="E92" s="16"/>
      <c r="F92" s="16"/>
      <c r="G92" s="28">
        <f>G93</f>
        <v>255546</v>
      </c>
      <c r="H92" s="28">
        <f t="shared" ref="H92:I92" si="47">H93</f>
        <v>265768</v>
      </c>
      <c r="I92" s="29">
        <f t="shared" si="47"/>
        <v>276398</v>
      </c>
      <c r="J92" s="4"/>
    </row>
    <row r="93" spans="2:10" ht="30" customHeight="1" x14ac:dyDescent="0.25">
      <c r="B93" s="36" t="s">
        <v>133</v>
      </c>
      <c r="C93" s="14" t="s">
        <v>108</v>
      </c>
      <c r="D93" s="15">
        <v>310</v>
      </c>
      <c r="E93" s="16" t="s">
        <v>27</v>
      </c>
      <c r="F93" s="16" t="s">
        <v>5</v>
      </c>
      <c r="G93" s="28">
        <v>255546</v>
      </c>
      <c r="H93" s="28">
        <v>265768</v>
      </c>
      <c r="I93" s="29">
        <v>276398</v>
      </c>
      <c r="J93" s="4"/>
    </row>
    <row r="94" spans="2:10" ht="79.5" customHeight="1" x14ac:dyDescent="0.25">
      <c r="B94" s="11" t="s">
        <v>134</v>
      </c>
      <c r="C94" s="14" t="s">
        <v>109</v>
      </c>
      <c r="D94" s="15"/>
      <c r="E94" s="16"/>
      <c r="F94" s="16"/>
      <c r="G94" s="28">
        <f>G95</f>
        <v>3321275</v>
      </c>
      <c r="H94" s="28">
        <f t="shared" ref="H94:I94" si="48">H95</f>
        <v>3321275</v>
      </c>
      <c r="I94" s="29">
        <f t="shared" si="48"/>
        <v>3321275</v>
      </c>
      <c r="J94" s="4"/>
    </row>
    <row r="95" spans="2:10" ht="25.5" customHeight="1" x14ac:dyDescent="0.25">
      <c r="B95" s="11" t="s">
        <v>72</v>
      </c>
      <c r="C95" s="14" t="s">
        <v>109</v>
      </c>
      <c r="D95" s="15">
        <v>540</v>
      </c>
      <c r="E95" s="16" t="s">
        <v>6</v>
      </c>
      <c r="F95" s="16" t="s">
        <v>5</v>
      </c>
      <c r="G95" s="28">
        <v>3321275</v>
      </c>
      <c r="H95" s="28">
        <v>3321275</v>
      </c>
      <c r="I95" s="29">
        <v>3321275</v>
      </c>
      <c r="J95" s="4"/>
    </row>
    <row r="96" spans="2:10" ht="70.5" customHeight="1" x14ac:dyDescent="0.25">
      <c r="B96" s="11" t="s">
        <v>135</v>
      </c>
      <c r="C96" s="14" t="s">
        <v>110</v>
      </c>
      <c r="D96" s="15"/>
      <c r="E96" s="16"/>
      <c r="F96" s="16"/>
      <c r="G96" s="28">
        <f>G97</f>
        <v>48000</v>
      </c>
      <c r="H96" s="28">
        <f t="shared" ref="H96:I96" si="49">H97</f>
        <v>48000</v>
      </c>
      <c r="I96" s="29">
        <f t="shared" si="49"/>
        <v>48000</v>
      </c>
      <c r="J96" s="4"/>
    </row>
    <row r="97" spans="2:10" ht="21" customHeight="1" x14ac:dyDescent="0.25">
      <c r="B97" s="11" t="s">
        <v>136</v>
      </c>
      <c r="C97" s="14" t="s">
        <v>110</v>
      </c>
      <c r="D97" s="15">
        <v>360</v>
      </c>
      <c r="E97" s="16" t="s">
        <v>5</v>
      </c>
      <c r="F97" s="16" t="s">
        <v>112</v>
      </c>
      <c r="G97" s="28">
        <v>48000</v>
      </c>
      <c r="H97" s="28">
        <v>48000</v>
      </c>
      <c r="I97" s="29">
        <v>48000</v>
      </c>
      <c r="J97" s="4"/>
    </row>
    <row r="98" spans="2:10" ht="58.5" customHeight="1" x14ac:dyDescent="0.25">
      <c r="B98" s="11" t="s">
        <v>137</v>
      </c>
      <c r="C98" s="14" t="s">
        <v>111</v>
      </c>
      <c r="D98" s="15"/>
      <c r="E98" s="16"/>
      <c r="F98" s="16"/>
      <c r="G98" s="28">
        <f>G99</f>
        <v>28800</v>
      </c>
      <c r="H98" s="28">
        <f t="shared" ref="H98:I98" si="50">H99</f>
        <v>0</v>
      </c>
      <c r="I98" s="29">
        <f t="shared" si="50"/>
        <v>0</v>
      </c>
      <c r="J98" s="4"/>
    </row>
    <row r="99" spans="2:10" ht="39" customHeight="1" x14ac:dyDescent="0.25">
      <c r="B99" s="11" t="s">
        <v>84</v>
      </c>
      <c r="C99" s="14" t="s">
        <v>111</v>
      </c>
      <c r="D99" s="15">
        <v>120</v>
      </c>
      <c r="E99" s="16" t="s">
        <v>22</v>
      </c>
      <c r="F99" s="16" t="s">
        <v>115</v>
      </c>
      <c r="G99" s="28">
        <v>28800</v>
      </c>
      <c r="H99" s="28">
        <v>0</v>
      </c>
      <c r="I99" s="29">
        <v>0</v>
      </c>
      <c r="J99" s="4"/>
    </row>
    <row r="100" spans="2:10" ht="21" customHeight="1" thickBot="1" x14ac:dyDescent="0.3">
      <c r="B100" s="39" t="s">
        <v>138</v>
      </c>
      <c r="C100" s="33"/>
      <c r="D100" s="34"/>
      <c r="E100" s="35"/>
      <c r="F100" s="35"/>
      <c r="G100" s="37">
        <f>G9+G28+G33+G38+G45+G56+G62</f>
        <v>219936400.95999998</v>
      </c>
      <c r="H100" s="37">
        <f>H9+H28+H33+H38+H45+H56+H62</f>
        <v>122317356.47</v>
      </c>
      <c r="I100" s="38">
        <f>I9+I28+I33+I38+I45+I56+I62</f>
        <v>124413896.87</v>
      </c>
      <c r="J100" s="4"/>
    </row>
    <row r="101" spans="2:10" ht="9" customHeight="1" x14ac:dyDescent="0.25">
      <c r="B101" s="21"/>
      <c r="C101" s="21"/>
      <c r="D101" s="21"/>
      <c r="E101" s="21"/>
      <c r="F101" s="21"/>
      <c r="G101" s="21"/>
      <c r="H101" s="21"/>
      <c r="I101" s="22"/>
      <c r="J101" s="21"/>
    </row>
    <row r="102" spans="2:10" ht="56.25" hidden="1" customHeight="1" x14ac:dyDescent="0.25">
      <c r="B102" s="17" t="s">
        <v>78</v>
      </c>
      <c r="C102" s="17"/>
      <c r="D102" s="17"/>
      <c r="E102" s="17"/>
      <c r="F102" s="48" t="s">
        <v>79</v>
      </c>
      <c r="G102" s="48"/>
      <c r="H102" s="48"/>
      <c r="I102" s="48"/>
      <c r="J102" s="17"/>
    </row>
    <row r="103" spans="2:10" x14ac:dyDescent="0.25">
      <c r="B103" s="18"/>
      <c r="C103" s="18"/>
      <c r="D103" s="18"/>
      <c r="E103" s="18"/>
      <c r="F103" s="4"/>
      <c r="G103" s="4"/>
      <c r="H103" s="4"/>
      <c r="I103" s="5"/>
      <c r="J103" s="4"/>
    </row>
    <row r="104" spans="2:10" ht="9.75" customHeight="1" x14ac:dyDescent="0.25">
      <c r="B104" s="17"/>
      <c r="C104" s="17"/>
      <c r="D104" s="17"/>
      <c r="E104" s="19"/>
      <c r="F104" s="48"/>
      <c r="G104" s="48"/>
      <c r="H104" s="48"/>
      <c r="I104" s="48"/>
      <c r="J104" s="48"/>
    </row>
    <row r="123" ht="9.75" customHeight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</sheetData>
  <mergeCells count="7">
    <mergeCell ref="H1:I1"/>
    <mergeCell ref="F104:J104"/>
    <mergeCell ref="F102:I102"/>
    <mergeCell ref="B6:I6"/>
    <mergeCell ref="H7:I7"/>
    <mergeCell ref="G2:I2"/>
    <mergeCell ref="H3:I3"/>
  </mergeCells>
  <pageMargins left="0.31496062992125984" right="0.11811023622047245" top="0.35433070866141736" bottom="0.35433070866141736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Dobrynina</dc:creator>
  <cp:lastModifiedBy>Галина Анатольевна Брянская</cp:lastModifiedBy>
  <cp:lastPrinted>2024-12-09T07:06:59Z</cp:lastPrinted>
  <dcterms:created xsi:type="dcterms:W3CDTF">2014-07-18T05:42:26Z</dcterms:created>
  <dcterms:modified xsi:type="dcterms:W3CDTF">2024-12-09T08:30:37Z</dcterms:modified>
</cp:coreProperties>
</file>