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75" windowWidth="18975" windowHeight="10425" activeTab="3"/>
  </bookViews>
  <sheets>
    <sheet name="январь 2020" sheetId="13" r:id="rId1"/>
    <sheet name="февраль 2020" sheetId="14" r:id="rId2"/>
    <sheet name="март 2020" sheetId="15" r:id="rId3"/>
    <sheet name="апрель 2020 " sheetId="16" r:id="rId4"/>
  </sheets>
  <definedNames>
    <definedName name="_xlnm.Print_Area" localSheetId="3">'апрель 2020 '!$A$1:$L$66</definedName>
    <definedName name="_xlnm.Print_Area" localSheetId="2">'март 2020'!$A$1:$L$66</definedName>
    <definedName name="_xlnm.Print_Area" localSheetId="1">'февраль 2020'!$A$1:$L$66</definedName>
    <definedName name="_xlnm.Print_Area" localSheetId="0">'январь 2020'!$A$1:$L$66</definedName>
  </definedNames>
  <calcPr calcId="124519"/>
</workbook>
</file>

<file path=xl/calcChain.xml><?xml version="1.0" encoding="utf-8"?>
<calcChain xmlns="http://schemas.openxmlformats.org/spreadsheetml/2006/main">
  <c r="L47" i="16"/>
  <c r="E26" l="1"/>
  <c r="L19" l="1"/>
  <c r="E54" l="1"/>
  <c r="J54" s="1"/>
  <c r="J53"/>
  <c r="E53"/>
  <c r="E52"/>
  <c r="J52" s="1"/>
  <c r="J51"/>
  <c r="E51"/>
  <c r="E50"/>
  <c r="J50" s="1"/>
  <c r="E49"/>
  <c r="J49" s="1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J31" s="1"/>
  <c r="E30"/>
  <c r="J30" s="1"/>
  <c r="G28"/>
  <c r="F28"/>
  <c r="D28"/>
  <c r="B28"/>
  <c r="J26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J17" s="1"/>
  <c r="I15"/>
  <c r="H15"/>
  <c r="G15"/>
  <c r="F15"/>
  <c r="D15"/>
  <c r="B15"/>
  <c r="E28" l="1"/>
  <c r="J28" s="1"/>
  <c r="E15"/>
  <c r="J15" s="1"/>
  <c r="E43"/>
  <c r="J43" s="1"/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J38"/>
  <c r="E38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K19" s="1"/>
  <c r="L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L19" i="14"/>
  <c r="E5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J38"/>
  <c r="E38"/>
  <c r="J37"/>
  <c r="E37"/>
  <c r="E36"/>
  <c r="J36" s="1"/>
  <c r="J35"/>
  <c r="E35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J25"/>
  <c r="E25"/>
  <c r="J24"/>
  <c r="E24"/>
  <c r="J23"/>
  <c r="E23"/>
  <c r="J22"/>
  <c r="E22"/>
  <c r="E21"/>
  <c r="J21" s="1"/>
  <c r="E19"/>
  <c r="J19" s="1"/>
  <c r="K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L32" i="13"/>
  <c r="K32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K19" s="1"/>
  <c r="L19" s="1"/>
  <c r="E18"/>
  <c r="J18" s="1"/>
  <c r="E17"/>
  <c r="I15"/>
  <c r="H15"/>
  <c r="G15"/>
  <c r="F15"/>
  <c r="D15"/>
  <c r="B15"/>
  <c r="E28" l="1"/>
  <c r="J28" s="1"/>
  <c r="E15"/>
  <c r="J15" s="1"/>
  <c r="E43"/>
  <c r="J43" s="1"/>
  <c r="J17"/>
  <c r="J31"/>
</calcChain>
</file>

<file path=xl/sharedStrings.xml><?xml version="1.0" encoding="utf-8"?>
<sst xmlns="http://schemas.openxmlformats.org/spreadsheetml/2006/main" count="506" uniqueCount="63">
  <si>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</si>
  <si>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</si>
  <si>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</si>
  <si>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</si>
  <si>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</si>
  <si>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</si>
  <si>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</si>
  <si>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</si>
  <si>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</si>
  <si>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</si>
  <si>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</si>
  <si>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</si>
  <si>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</si>
  <si>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</si>
  <si>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</si>
  <si>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</si>
  <si>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</si>
  <si>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</si>
  <si>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</si>
  <si>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</si>
  <si>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</si>
  <si>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</si>
  <si>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</si>
  <si>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</si>
  <si>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</si>
  <si>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</si>
  <si>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</si>
  <si>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</si>
  <si>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</si>
  <si>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</si>
  <si>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</si>
  <si>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</si>
  <si>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</si>
  <si>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</si>
  <si>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</si>
  <si>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</si>
  <si>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</si>
  <si>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</si>
  <si>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</si>
  <si>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</si>
  <si>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</si>
  <si>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</si>
  <si>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</si>
  <si>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</si>
  <si>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</si>
  <si>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</si>
  <si>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</si>
  <si>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</si>
  <si>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</si>
  <si>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</si>
  <si>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</si>
  <si>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</si>
  <si>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</si>
  <si>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</si>
  <si>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</si>
  <si>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</si>
  <si>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</si>
  <si>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</si>
  <si>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</si>
  <si>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</si>
  <si>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</si>
  <si>
    <t>(-5%)</t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</si>
  <si>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 xml:space="preserve"> апрель   </t>
    </r>
    <r>
      <rPr>
        <b/>
        <sz val="14"/>
        <color theme="1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</si>
</sst>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_-* #,##0.0\ _₽_-;\-* #,##0.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0" xfId="0" applyFont="1"/>
    <xf numFmtId="0" fontId="13" fillId="0" borderId="11" xfId="0" applyFont="1" applyBorder="1"/>
    <xf numFmtId="0" fontId="15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4" fillId="0" borderId="0" xfId="0" applyNumberFormat="1" applyFont="1"/>
    <xf numFmtId="43" fontId="1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top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19" fillId="0" borderId="0" xfId="0" applyNumberFormat="1" applyFont="1"/>
    <xf numFmtId="0" fontId="19" fillId="0" borderId="0" xfId="0" applyFont="1"/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left" vertical="center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27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14" t="s">
        <v>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ht="18.75">
      <c r="A3" s="114" t="s">
        <v>38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ht="18.75">
      <c r="A4" s="114" t="s">
        <v>58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3">
      <c r="A5" s="115" t="s">
        <v>10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3" ht="18.75">
      <c r="A6" s="116" t="s">
        <v>46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3" ht="15.75">
      <c r="A7" s="117" t="s">
        <v>22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9" spans="1:13" ht="27" customHeight="1">
      <c r="A9" s="130" t="s">
        <v>11</v>
      </c>
      <c r="B9" s="131" t="s">
        <v>24</v>
      </c>
      <c r="C9" s="132"/>
      <c r="D9" s="124" t="s">
        <v>43</v>
      </c>
      <c r="E9" s="131" t="s">
        <v>44</v>
      </c>
      <c r="F9" s="134"/>
      <c r="G9" s="134"/>
      <c r="H9" s="134"/>
      <c r="I9" s="134"/>
      <c r="J9" s="135" t="s">
        <v>12</v>
      </c>
      <c r="K9" s="121" t="s">
        <v>39</v>
      </c>
      <c r="L9" s="121" t="s">
        <v>40</v>
      </c>
    </row>
    <row r="10" spans="1:13" ht="55.5" customHeight="1">
      <c r="A10" s="130"/>
      <c r="B10" s="124" t="s">
        <v>20</v>
      </c>
      <c r="C10" s="124" t="s">
        <v>53</v>
      </c>
      <c r="D10" s="133"/>
      <c r="E10" s="124" t="s">
        <v>20</v>
      </c>
      <c r="F10" s="127" t="s">
        <v>19</v>
      </c>
      <c r="G10" s="128"/>
      <c r="H10" s="129"/>
      <c r="I10" s="124" t="s">
        <v>18</v>
      </c>
      <c r="J10" s="136"/>
      <c r="K10" s="122"/>
      <c r="L10" s="122"/>
    </row>
    <row r="11" spans="1:13" ht="204" customHeight="1">
      <c r="A11" s="130"/>
      <c r="B11" s="125"/>
      <c r="C11" s="125"/>
      <c r="D11" s="133"/>
      <c r="E11" s="126"/>
      <c r="F11" s="92" t="s">
        <v>54</v>
      </c>
      <c r="G11" s="6" t="s">
        <v>21</v>
      </c>
      <c r="H11" s="6" t="s">
        <v>37</v>
      </c>
      <c r="I11" s="125"/>
      <c r="J11" s="137"/>
      <c r="K11" s="123"/>
      <c r="L11" s="123"/>
    </row>
    <row r="12" spans="1:13" ht="19.5" customHeight="1">
      <c r="A12" s="124"/>
      <c r="B12" s="112" t="s">
        <v>25</v>
      </c>
      <c r="C12" s="113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118">
        <v>0</v>
      </c>
      <c r="B55" s="118"/>
      <c r="C55" s="118"/>
      <c r="D55" s="118"/>
      <c r="E55" s="118"/>
      <c r="F55" s="118"/>
      <c r="G55" s="118"/>
      <c r="H55" s="91"/>
      <c r="I55" s="1"/>
      <c r="J55" s="67"/>
      <c r="K55" s="5"/>
      <c r="L55" s="5"/>
    </row>
    <row r="56" spans="1:13" ht="19.5" customHeight="1">
      <c r="A56" s="119" t="s">
        <v>45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3" s="57" customFormat="1" ht="29.45" customHeight="1">
      <c r="A57" s="120" t="s">
        <v>41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74"/>
    </row>
    <row r="58" spans="1:13" s="8" customFormat="1" ht="23.25" customHeight="1">
      <c r="A58" s="120" t="s">
        <v>42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18" zoomScale="60" workbookViewId="0">
      <selection activeCell="J47" sqref="J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38" t="s">
        <v>34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s="103" customFormat="1" ht="28.5" customHeight="1">
      <c r="A3" s="138" t="s">
        <v>38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73"/>
    </row>
    <row r="4" spans="1:13" ht="18.75">
      <c r="A4" s="114" t="s">
        <v>59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3">
      <c r="A5" s="115" t="s">
        <v>10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3" ht="26.45" customHeight="1">
      <c r="A6" s="139" t="s">
        <v>46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3" ht="15.75">
      <c r="A7" s="117" t="s">
        <v>22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9" spans="1:13" ht="27" customHeight="1">
      <c r="A9" s="130" t="s">
        <v>11</v>
      </c>
      <c r="B9" s="131" t="s">
        <v>24</v>
      </c>
      <c r="C9" s="132"/>
      <c r="D9" s="124" t="s">
        <v>43</v>
      </c>
      <c r="E9" s="131" t="s">
        <v>44</v>
      </c>
      <c r="F9" s="134"/>
      <c r="G9" s="134"/>
      <c r="H9" s="134"/>
      <c r="I9" s="134"/>
      <c r="J9" s="135" t="s">
        <v>12</v>
      </c>
      <c r="K9" s="121" t="s">
        <v>39</v>
      </c>
      <c r="L9" s="121" t="s">
        <v>40</v>
      </c>
    </row>
    <row r="10" spans="1:13" ht="55.5" customHeight="1">
      <c r="A10" s="130"/>
      <c r="B10" s="124" t="s">
        <v>20</v>
      </c>
      <c r="C10" s="124" t="s">
        <v>53</v>
      </c>
      <c r="D10" s="133"/>
      <c r="E10" s="124" t="s">
        <v>20</v>
      </c>
      <c r="F10" s="127" t="s">
        <v>19</v>
      </c>
      <c r="G10" s="128"/>
      <c r="H10" s="129"/>
      <c r="I10" s="124" t="s">
        <v>18</v>
      </c>
      <c r="J10" s="136"/>
      <c r="K10" s="122"/>
      <c r="L10" s="122"/>
    </row>
    <row r="11" spans="1:13" ht="204" customHeight="1">
      <c r="A11" s="130"/>
      <c r="B11" s="125"/>
      <c r="C11" s="125"/>
      <c r="D11" s="133"/>
      <c r="E11" s="126"/>
      <c r="F11" s="95" t="s">
        <v>54</v>
      </c>
      <c r="G11" s="6" t="s">
        <v>21</v>
      </c>
      <c r="H11" s="6" t="s">
        <v>37</v>
      </c>
      <c r="I11" s="125"/>
      <c r="J11" s="137"/>
      <c r="K11" s="123"/>
      <c r="L11" s="123"/>
    </row>
    <row r="12" spans="1:13" ht="19.5" customHeight="1">
      <c r="A12" s="124"/>
      <c r="B12" s="112" t="s">
        <v>25</v>
      </c>
      <c r="C12" s="113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110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118">
        <v>0</v>
      </c>
      <c r="B55" s="118"/>
      <c r="C55" s="118"/>
      <c r="D55" s="118"/>
      <c r="E55" s="118"/>
      <c r="F55" s="118"/>
      <c r="G55" s="118"/>
      <c r="H55" s="94"/>
      <c r="I55" s="1"/>
      <c r="J55" s="67"/>
      <c r="K55" s="5"/>
      <c r="L55" s="5"/>
    </row>
    <row r="56" spans="1:13" ht="19.5" customHeight="1">
      <c r="A56" s="119" t="s">
        <v>45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3" s="57" customFormat="1" ht="29.45" customHeight="1">
      <c r="A57" s="120" t="s">
        <v>41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74"/>
    </row>
    <row r="58" spans="1:13" s="8" customFormat="1" ht="23.25" customHeight="1">
      <c r="A58" s="120" t="s">
        <v>42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0" zoomScale="60" workbookViewId="0">
      <selection activeCell="A9" sqref="A1:XFD104857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38" t="s">
        <v>34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s="103" customFormat="1" ht="28.5" customHeight="1">
      <c r="A3" s="138" t="s">
        <v>38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73"/>
    </row>
    <row r="4" spans="1:13" ht="18.75">
      <c r="A4" s="114" t="s">
        <v>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3">
      <c r="A5" s="115" t="s">
        <v>10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3" ht="26.45" customHeight="1">
      <c r="A6" s="139" t="s">
        <v>46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3" ht="15.75">
      <c r="A7" s="117" t="s">
        <v>22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9" spans="1:13" ht="27" customHeight="1">
      <c r="A9" s="130" t="s">
        <v>11</v>
      </c>
      <c r="B9" s="131" t="s">
        <v>24</v>
      </c>
      <c r="C9" s="132"/>
      <c r="D9" s="124" t="s">
        <v>43</v>
      </c>
      <c r="E9" s="131" t="s">
        <v>44</v>
      </c>
      <c r="F9" s="134"/>
      <c r="G9" s="134"/>
      <c r="H9" s="134"/>
      <c r="I9" s="134"/>
      <c r="J9" s="135" t="s">
        <v>12</v>
      </c>
      <c r="K9" s="121" t="s">
        <v>39</v>
      </c>
      <c r="L9" s="121" t="s">
        <v>40</v>
      </c>
    </row>
    <row r="10" spans="1:13" ht="55.5" customHeight="1">
      <c r="A10" s="130"/>
      <c r="B10" s="124" t="s">
        <v>20</v>
      </c>
      <c r="C10" s="124" t="s">
        <v>53</v>
      </c>
      <c r="D10" s="133"/>
      <c r="E10" s="124" t="s">
        <v>20</v>
      </c>
      <c r="F10" s="127" t="s">
        <v>19</v>
      </c>
      <c r="G10" s="128"/>
      <c r="H10" s="129"/>
      <c r="I10" s="124" t="s">
        <v>18</v>
      </c>
      <c r="J10" s="136"/>
      <c r="K10" s="122"/>
      <c r="L10" s="122"/>
    </row>
    <row r="11" spans="1:13" ht="221.45" customHeight="1">
      <c r="A11" s="130"/>
      <c r="B11" s="125"/>
      <c r="C11" s="125"/>
      <c r="D11" s="133"/>
      <c r="E11" s="126"/>
      <c r="F11" s="99" t="s">
        <v>54</v>
      </c>
      <c r="G11" s="6" t="s">
        <v>21</v>
      </c>
      <c r="H11" s="6" t="s">
        <v>37</v>
      </c>
      <c r="I11" s="125"/>
      <c r="J11" s="137"/>
      <c r="K11" s="123"/>
      <c r="L11" s="123"/>
    </row>
    <row r="12" spans="1:13" ht="32.1" customHeight="1">
      <c r="A12" s="124"/>
      <c r="B12" s="112" t="s">
        <v>25</v>
      </c>
      <c r="C12" s="113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4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110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118">
        <v>0</v>
      </c>
      <c r="B55" s="118"/>
      <c r="C55" s="118"/>
      <c r="D55" s="118"/>
      <c r="E55" s="118"/>
      <c r="F55" s="118"/>
      <c r="G55" s="118"/>
      <c r="H55" s="98"/>
      <c r="I55" s="1"/>
      <c r="J55" s="67"/>
      <c r="K55" s="5"/>
      <c r="L55" s="5"/>
    </row>
    <row r="56" spans="1:13" ht="19.5" customHeight="1">
      <c r="A56" s="119" t="s">
        <v>45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3" s="57" customFormat="1" ht="29.45" customHeight="1">
      <c r="A57" s="120" t="s">
        <v>41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74"/>
    </row>
    <row r="58" spans="1:13" s="8" customFormat="1" ht="23.25" customHeight="1">
      <c r="A58" s="120" t="s">
        <v>42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view="pageBreakPreview" zoomScale="60" workbookViewId="0">
      <selection activeCell="F10" sqref="F10:H10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38" t="s">
        <v>34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3" s="103" customFormat="1" ht="28.5" customHeight="1">
      <c r="A3" s="138" t="s">
        <v>38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73"/>
    </row>
    <row r="4" spans="1:13" ht="18.75">
      <c r="A4" s="114" t="s">
        <v>62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3">
      <c r="A5" s="115" t="s">
        <v>10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3" ht="26.45" customHeight="1">
      <c r="A6" s="139" t="s">
        <v>46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3" ht="15.75">
      <c r="A7" s="117" t="s">
        <v>22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9" spans="1:13" ht="27" customHeight="1">
      <c r="A9" s="130" t="s">
        <v>11</v>
      </c>
      <c r="B9" s="131" t="s">
        <v>24</v>
      </c>
      <c r="C9" s="132"/>
      <c r="D9" s="124" t="s">
        <v>43</v>
      </c>
      <c r="E9" s="131" t="s">
        <v>44</v>
      </c>
      <c r="F9" s="134"/>
      <c r="G9" s="134"/>
      <c r="H9" s="134"/>
      <c r="I9" s="134"/>
      <c r="J9" s="135" t="s">
        <v>12</v>
      </c>
      <c r="K9" s="121" t="s">
        <v>39</v>
      </c>
      <c r="L9" s="121" t="s">
        <v>40</v>
      </c>
    </row>
    <row r="10" spans="1:13" ht="55.5" customHeight="1">
      <c r="A10" s="130"/>
      <c r="B10" s="124" t="s">
        <v>20</v>
      </c>
      <c r="C10" s="124" t="s">
        <v>53</v>
      </c>
      <c r="D10" s="133"/>
      <c r="E10" s="124" t="s">
        <v>20</v>
      </c>
      <c r="F10" s="127" t="s">
        <v>19</v>
      </c>
      <c r="G10" s="128"/>
      <c r="H10" s="129"/>
      <c r="I10" s="124" t="s">
        <v>18</v>
      </c>
      <c r="J10" s="136"/>
      <c r="K10" s="122"/>
      <c r="L10" s="122"/>
    </row>
    <row r="11" spans="1:13" ht="221.45" customHeight="1">
      <c r="A11" s="130"/>
      <c r="B11" s="125"/>
      <c r="C11" s="125"/>
      <c r="D11" s="133"/>
      <c r="E11" s="126"/>
      <c r="F11" s="106" t="s">
        <v>54</v>
      </c>
      <c r="G11" s="6" t="s">
        <v>21</v>
      </c>
      <c r="H11" s="6" t="s">
        <v>37</v>
      </c>
      <c r="I11" s="125"/>
      <c r="J11" s="137"/>
      <c r="K11" s="123"/>
      <c r="L11" s="123"/>
    </row>
    <row r="12" spans="1:13" ht="32.1" customHeight="1">
      <c r="A12" s="124"/>
      <c r="B12" s="112" t="s">
        <v>25</v>
      </c>
      <c r="C12" s="113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8" t="s">
        <v>17</v>
      </c>
      <c r="K12" s="107" t="s">
        <v>16</v>
      </c>
      <c r="L12" s="107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684.1</v>
      </c>
      <c r="E15" s="89">
        <f t="shared" si="0"/>
        <v>14852.517</v>
      </c>
      <c r="F15" s="80">
        <f t="shared" si="0"/>
        <v>189.24200000000002</v>
      </c>
      <c r="G15" s="80">
        <f t="shared" si="0"/>
        <v>12839.106</v>
      </c>
      <c r="H15" s="80">
        <f t="shared" si="0"/>
        <v>1824.1690000000001</v>
      </c>
      <c r="I15" s="80">
        <f t="shared" si="0"/>
        <v>0</v>
      </c>
      <c r="J15" s="82">
        <f>(E15/D15)*1000</f>
        <v>21711.032012863616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515.95000000000005</v>
      </c>
      <c r="F17" s="41">
        <v>0</v>
      </c>
      <c r="G17" s="41">
        <v>515.95000000000005</v>
      </c>
      <c r="H17" s="41">
        <v>0</v>
      </c>
      <c r="I17" s="41">
        <v>0</v>
      </c>
      <c r="J17" s="42">
        <f>(E17/D17)*1000</f>
        <v>42995.833333333336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1124.931</v>
      </c>
      <c r="F18" s="87">
        <v>53.805999999999997</v>
      </c>
      <c r="G18" s="87">
        <v>1071.125</v>
      </c>
      <c r="H18" s="41">
        <v>0</v>
      </c>
      <c r="I18" s="41">
        <v>0</v>
      </c>
      <c r="J18" s="42">
        <f t="shared" ref="J18:J26" si="2">(E18/D18)*1000</f>
        <v>49339.07894736842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220.8</v>
      </c>
      <c r="E19" s="41">
        <f t="shared" si="1"/>
        <v>6688.1550000000007</v>
      </c>
      <c r="F19" s="41">
        <v>65.899000000000001</v>
      </c>
      <c r="G19" s="87">
        <v>6622.2560000000003</v>
      </c>
      <c r="H19" s="41">
        <v>0</v>
      </c>
      <c r="I19" s="41">
        <v>0</v>
      </c>
      <c r="J19" s="65">
        <f t="shared" si="2"/>
        <v>30290.557065217392</v>
      </c>
      <c r="K19" s="77">
        <f>(J19/31884.4)*100</f>
        <v>95.001182600950273</v>
      </c>
      <c r="L19" s="77">
        <f>(('январь 2020'!J19+'февраль 2020'!J19+'март 2020'!J19+'апрель 2020 '!J19)/4)/31884.8*100%</f>
        <v>0.9874999689097429</v>
      </c>
      <c r="M19" s="53">
        <v>30290.560000000001</v>
      </c>
      <c r="N19" s="111" t="s">
        <v>61</v>
      </c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3</v>
      </c>
      <c r="E21" s="41">
        <f t="shared" ref="E21" si="3">F21+G21+H21</f>
        <v>71.447000000000003</v>
      </c>
      <c r="F21" s="41">
        <v>0</v>
      </c>
      <c r="G21" s="41">
        <v>71.447000000000003</v>
      </c>
      <c r="H21" s="41">
        <v>0</v>
      </c>
      <c r="I21" s="41">
        <v>0</v>
      </c>
      <c r="J21" s="42">
        <f t="shared" si="2"/>
        <v>23815.666666666668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4</v>
      </c>
      <c r="D26" s="41">
        <v>428.5</v>
      </c>
      <c r="E26" s="41">
        <f>F26+G26+H26</f>
        <v>6523.4809999999998</v>
      </c>
      <c r="F26" s="41">
        <v>69.537000000000006</v>
      </c>
      <c r="G26" s="41">
        <v>4629.7749999999996</v>
      </c>
      <c r="H26" s="41">
        <v>1824.1690000000001</v>
      </c>
      <c r="I26" s="41">
        <v>0</v>
      </c>
      <c r="J26" s="42">
        <f t="shared" si="2"/>
        <v>15223.992998833139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826.5</v>
      </c>
      <c r="E28" s="43">
        <f>E30+E31+E32+E40+E41</f>
        <v>23918.374000000003</v>
      </c>
      <c r="F28" s="19">
        <f>F30+F31+F32+F40+F41</f>
        <v>213.76800000000003</v>
      </c>
      <c r="G28" s="19">
        <f>G30+G31+G32+G40+G41</f>
        <v>23704.606000000003</v>
      </c>
      <c r="H28" s="19">
        <v>0</v>
      </c>
      <c r="I28" s="19">
        <v>0</v>
      </c>
      <c r="J28" s="66">
        <f>(E28/D28)*1000</f>
        <v>28939.351482153666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1288.2940000000001</v>
      </c>
      <c r="F30" s="45">
        <v>124.414</v>
      </c>
      <c r="G30" s="45">
        <v>1163.8800000000001</v>
      </c>
      <c r="H30" s="45">
        <v>0</v>
      </c>
      <c r="I30" s="45">
        <v>0</v>
      </c>
      <c r="J30" s="46">
        <f>(E30/D30)*1000</f>
        <v>56012.782608695656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2843.5919999999996</v>
      </c>
      <c r="F31" s="45">
        <v>22.056999999999999</v>
      </c>
      <c r="G31" s="45">
        <v>2821.5349999999999</v>
      </c>
      <c r="H31" s="45">
        <v>0</v>
      </c>
      <c r="I31" s="45">
        <v>0</v>
      </c>
      <c r="J31" s="46">
        <f t="shared" ref="J31:J41" si="5">(E31/D31)*1000</f>
        <v>61152.51612903225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16.309999999999999</v>
      </c>
      <c r="D32" s="45">
        <v>425.5</v>
      </c>
      <c r="E32" s="45">
        <f t="shared" si="4"/>
        <v>14432.958000000001</v>
      </c>
      <c r="F32" s="47">
        <v>42.008000000000003</v>
      </c>
      <c r="G32" s="45">
        <v>14390.95</v>
      </c>
      <c r="H32" s="45">
        <v>0</v>
      </c>
      <c r="I32" s="45">
        <v>0</v>
      </c>
      <c r="J32" s="66">
        <f t="shared" si="5"/>
        <v>33919.995299647475</v>
      </c>
      <c r="K32" s="78">
        <f>(J32/33920)*100</f>
        <v>99.999986142828647</v>
      </c>
      <c r="L32" s="78">
        <f>K32</f>
        <v>99.999986142828647</v>
      </c>
      <c r="M32" s="52">
        <v>33920</v>
      </c>
    </row>
    <row r="33" spans="1:14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4" ht="27.6" customHeight="1">
      <c r="A34" s="85" t="s">
        <v>33</v>
      </c>
      <c r="B34" s="25">
        <v>638.41999999999996</v>
      </c>
      <c r="C34" s="18">
        <v>15.85</v>
      </c>
      <c r="D34" s="45">
        <v>393.3</v>
      </c>
      <c r="E34" s="45">
        <f t="shared" si="4"/>
        <v>13260.274000000001</v>
      </c>
      <c r="F34" s="45">
        <v>40.932000000000002</v>
      </c>
      <c r="G34" s="45">
        <v>13219.342000000001</v>
      </c>
      <c r="H34" s="45">
        <v>0</v>
      </c>
      <c r="I34" s="45">
        <v>0</v>
      </c>
      <c r="J34" s="46">
        <f t="shared" si="5"/>
        <v>33715.418255784396</v>
      </c>
      <c r="K34" s="19" t="s">
        <v>2</v>
      </c>
      <c r="L34" s="19" t="s">
        <v>2</v>
      </c>
    </row>
    <row r="35" spans="1:14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4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199.05699999999999</v>
      </c>
      <c r="F36" s="45">
        <v>0</v>
      </c>
      <c r="G36" s="45">
        <v>199.05699999999999</v>
      </c>
      <c r="H36" s="45">
        <v>0</v>
      </c>
      <c r="I36" s="45">
        <v>0</v>
      </c>
      <c r="J36" s="46">
        <f t="shared" si="5"/>
        <v>33176.166666666664</v>
      </c>
      <c r="K36" s="19" t="s">
        <v>2</v>
      </c>
      <c r="L36" s="19" t="s">
        <v>2</v>
      </c>
      <c r="M36" s="53"/>
    </row>
    <row r="37" spans="1:14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4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4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4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279.79199999999997</v>
      </c>
      <c r="F40" s="45">
        <v>0</v>
      </c>
      <c r="G40" s="45">
        <v>279.79199999999997</v>
      </c>
      <c r="H40" s="45">
        <v>0</v>
      </c>
      <c r="I40" s="45">
        <v>0</v>
      </c>
      <c r="J40" s="46">
        <f t="shared" si="5"/>
        <v>25435.636363636364</v>
      </c>
      <c r="K40" s="19" t="s">
        <v>2</v>
      </c>
      <c r="L40" s="19" t="s">
        <v>2</v>
      </c>
    </row>
    <row r="41" spans="1:14" ht="33" customHeight="1">
      <c r="A41" s="20" t="s">
        <v>5</v>
      </c>
      <c r="B41" s="21">
        <v>416.6</v>
      </c>
      <c r="C41" s="18">
        <v>3.75</v>
      </c>
      <c r="D41" s="45">
        <v>320.5</v>
      </c>
      <c r="E41" s="45">
        <f t="shared" si="4"/>
        <v>5073.7379999999994</v>
      </c>
      <c r="F41" s="45">
        <v>25.289000000000001</v>
      </c>
      <c r="G41" s="45">
        <v>5048.4489999999996</v>
      </c>
      <c r="H41" s="45">
        <v>0</v>
      </c>
      <c r="I41" s="45">
        <v>0</v>
      </c>
      <c r="J41" s="46">
        <f t="shared" si="5"/>
        <v>15830.695787831512</v>
      </c>
      <c r="K41" s="19" t="s">
        <v>2</v>
      </c>
      <c r="L41" s="19" t="s">
        <v>2</v>
      </c>
    </row>
    <row r="42" spans="1:14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4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75.599999999999994</v>
      </c>
      <c r="E43" s="32">
        <f>E45+E46+E47+E54</f>
        <v>1994.4899999999998</v>
      </c>
      <c r="F43" s="32">
        <f t="shared" ref="F43:H43" si="6">F45+F46+F47+F54</f>
        <v>68.159000000000006</v>
      </c>
      <c r="G43" s="32">
        <f t="shared" si="6"/>
        <v>0</v>
      </c>
      <c r="H43" s="32">
        <f t="shared" si="6"/>
        <v>1926.3310000000001</v>
      </c>
      <c r="I43" s="32"/>
      <c r="J43" s="44">
        <f>(E43/D43)*1000</f>
        <v>26382.142857142855</v>
      </c>
      <c r="K43" s="32" t="s">
        <v>2</v>
      </c>
      <c r="L43" s="32" t="s">
        <v>2</v>
      </c>
      <c r="M43" s="55"/>
    </row>
    <row r="44" spans="1:14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4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244.03100000000001</v>
      </c>
      <c r="F45" s="48">
        <v>28.297999999999998</v>
      </c>
      <c r="G45" s="48">
        <v>0</v>
      </c>
      <c r="H45" s="48">
        <v>215.733</v>
      </c>
      <c r="I45" s="48"/>
      <c r="J45" s="49">
        <f t="shared" ref="J45:J54" si="7">(E45/D45)*1000</f>
        <v>61007.75</v>
      </c>
      <c r="K45" s="32" t="s">
        <v>2</v>
      </c>
      <c r="L45" s="32" t="s">
        <v>2</v>
      </c>
    </row>
    <row r="46" spans="1:14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177.64300000000003</v>
      </c>
      <c r="F46" s="48">
        <v>32.956000000000003</v>
      </c>
      <c r="G46" s="48">
        <v>0</v>
      </c>
      <c r="H46" s="48">
        <v>144.68700000000001</v>
      </c>
      <c r="I46" s="48"/>
      <c r="J46" s="49">
        <f t="shared" si="7"/>
        <v>59214.333333333343</v>
      </c>
      <c r="K46" s="32" t="s">
        <v>2</v>
      </c>
      <c r="L46" s="32" t="s">
        <v>2</v>
      </c>
    </row>
    <row r="47" spans="1:14" ht="92.45" customHeight="1">
      <c r="A47" s="38" t="s">
        <v>31</v>
      </c>
      <c r="B47" s="39">
        <v>68.28</v>
      </c>
      <c r="C47" s="61">
        <v>8.15</v>
      </c>
      <c r="D47" s="48">
        <v>36.6</v>
      </c>
      <c r="E47" s="48">
        <f t="shared" si="8"/>
        <v>1179.3999999999999</v>
      </c>
      <c r="F47" s="48">
        <v>3.11</v>
      </c>
      <c r="G47" s="48">
        <v>0</v>
      </c>
      <c r="H47" s="48">
        <v>1176.29</v>
      </c>
      <c r="I47" s="48"/>
      <c r="J47" s="110">
        <f t="shared" si="7"/>
        <v>32224.04371584699</v>
      </c>
      <c r="K47" s="79">
        <f>(J47/33920)*100</f>
        <v>95.000128879265887</v>
      </c>
      <c r="L47" s="79">
        <f>(('январь 2020'!J47+'февраль 2020'!J47+'март 2020'!J47+'апрель 2020 '!J47)/4)/33920*100%</f>
        <v>0.9874999246150874</v>
      </c>
      <c r="M47" s="52">
        <v>32224</v>
      </c>
      <c r="N47" s="71" t="s">
        <v>61</v>
      </c>
    </row>
    <row r="48" spans="1:14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98.21</v>
      </c>
      <c r="F49" s="48">
        <v>0</v>
      </c>
      <c r="G49" s="48">
        <v>0</v>
      </c>
      <c r="H49" s="48">
        <v>98.21</v>
      </c>
      <c r="I49" s="48"/>
      <c r="J49" s="49">
        <f t="shared" si="7"/>
        <v>35075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393.416</v>
      </c>
      <c r="F54" s="48">
        <v>3.7949999999999999</v>
      </c>
      <c r="G54" s="48">
        <v>0</v>
      </c>
      <c r="H54" s="48">
        <v>389.62099999999998</v>
      </c>
      <c r="I54" s="48"/>
      <c r="J54" s="49">
        <f t="shared" si="7"/>
        <v>12294.25</v>
      </c>
      <c r="K54" s="32" t="s">
        <v>2</v>
      </c>
      <c r="L54" s="32" t="s">
        <v>2</v>
      </c>
    </row>
    <row r="55" spans="1:13" ht="19.5" customHeight="1">
      <c r="A55" s="118">
        <v>0</v>
      </c>
      <c r="B55" s="118"/>
      <c r="C55" s="118"/>
      <c r="D55" s="118"/>
      <c r="E55" s="118"/>
      <c r="F55" s="118"/>
      <c r="G55" s="118"/>
      <c r="H55" s="105"/>
      <c r="I55" s="1"/>
      <c r="J55" s="67"/>
      <c r="K55" s="5"/>
      <c r="L55" s="5"/>
    </row>
    <row r="56" spans="1:13" ht="19.5" customHeight="1">
      <c r="A56" s="119" t="s">
        <v>45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</row>
    <row r="57" spans="1:13" s="57" customFormat="1" ht="29.45" customHeight="1">
      <c r="A57" s="120" t="s">
        <v>41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74"/>
    </row>
    <row r="58" spans="1:13" s="8" customFormat="1" ht="23.25" customHeight="1">
      <c r="A58" s="120" t="s">
        <v>42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54"/>
    </row>
    <row r="59" spans="1:13" ht="4.5" customHeight="1">
      <c r="A59" s="105"/>
      <c r="B59" s="105"/>
      <c r="C59" s="105"/>
      <c r="D59" s="105"/>
      <c r="E59" s="105"/>
      <c r="F59" s="105"/>
      <c r="G59" s="105"/>
      <c r="H59" s="105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9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 2020</vt:lpstr>
      <vt:lpstr>февраль 2020</vt:lpstr>
      <vt:lpstr>март 2020</vt:lpstr>
      <vt:lpstr>апрель 2020 </vt:lpstr>
      <vt:lpstr>'апрель 2020 '!Область_печати</vt:lpstr>
      <vt:lpstr>'март 2020'!Область_печати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2020-04-30T08:40:46Z</cp:lastPrinted>
  <dcterms:created xsi:type="dcterms:W3CDTF">2013-04-16T11:53:23Z</dcterms:created>
  <dcterms:modified xsi:type="dcterms:W3CDTF">2020-05-07T06:54:35Z</dcterms:modified>
</cp:coreProperties>
</file>