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35" windowWidth="15480" windowHeight="10065" activeTab="8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E49" i="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M30"/>
  <c r="L30"/>
  <c r="Q30"/>
  <c r="L32"/>
  <c r="M32"/>
  <c r="L44"/>
  <c r="Q44"/>
  <c r="M44"/>
  <c r="E15"/>
  <c r="K15" s="1"/>
  <c r="E26"/>
  <c r="K26" s="1"/>
  <c r="E40"/>
  <c r="K40" s="1"/>
  <c r="E40" i="8"/>
  <c r="K40"/>
  <c r="K15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M32"/>
  <c r="L32"/>
  <c r="Q30"/>
  <c r="M30"/>
  <c r="L30"/>
  <c r="L44"/>
  <c r="Q44"/>
  <c r="M44"/>
  <c r="E15"/>
  <c r="E26"/>
  <c r="K26" s="1"/>
  <c r="K49" i="7"/>
  <c r="E49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L32" l="1"/>
  <c r="M32"/>
  <c r="M19"/>
  <c r="L19"/>
  <c r="Q19"/>
  <c r="M30"/>
  <c r="L30"/>
  <c r="Q30"/>
  <c r="Q44"/>
  <c r="M44"/>
  <c r="L44"/>
  <c r="E15"/>
  <c r="K15" s="1"/>
  <c r="E26"/>
  <c r="K26" s="1"/>
  <c r="E40"/>
  <c r="K40" s="1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K44" l="1"/>
  <c r="L44" s="1"/>
  <c r="E40"/>
  <c r="K40" s="1"/>
  <c r="E26"/>
  <c r="K26" s="1"/>
  <c r="K28"/>
  <c r="E15"/>
  <c r="K15" s="1"/>
  <c r="Q44"/>
  <c r="M44"/>
  <c r="M32"/>
  <c r="L32"/>
  <c r="L19"/>
  <c r="L30"/>
  <c r="M19"/>
  <c r="M30"/>
  <c r="E15" i="5"/>
  <c r="E19"/>
  <c r="E24"/>
  <c r="E18"/>
  <c r="K26" l="1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<sst xmlns="http://schemas.openxmlformats.org/spreadsheetml/2006/main" count="1322" uniqueCount="69">
  <si>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</si>
  <si>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</si>
  <si>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</si>
  <si>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</si>
  <si>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</si>
  <si>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</si>
  <si>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</si>
  <si>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</si>
  <si>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</si>
  <si>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</si>
  <si>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</si>
  <si>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</si>
  <si>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</si>
  <si>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</si>
  <si>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</si>
  <si>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</si>
  <si>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</si>
  <si>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</si>
  <si>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</si>
  <si>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</si>
  <si>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</si>
  <si>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</si>
  <si>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</si>
  <si>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</si>
  <si>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</si>
  <si>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</si>
  <si>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</si>
  <si>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</si>
  <si>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</si>
  <si>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</si>
  <si>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</si>
  <si>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</si>
  <si>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</si>
  <si>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</si>
  <si>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</si>
  <si>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</si>
  <si>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</si>
  <si>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</si>
  <si>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</si>
  <si>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</si>
  <si>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</si>
  <si>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</si>
  <si>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</si>
  <si>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</si>
  <si>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</si>
  <si>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</si>
  <si>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</si>
  <si>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</si>
  <si>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</si>
  <si>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</si>
  <si>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</si>
  <si>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</si>
  <si>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</si>
  <si>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</si>
  <si>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</si>
  <si>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</si>
  <si>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</si>
  <si>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</si>
  <si>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</si>
  <si>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</si>
  <si>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</si>
  <si>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</si>
  <si>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</si>
  <si>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</si>
  <si>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</si>
  <si>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</si>
  <si>
    <t>за июль 2018 год</t>
  </si>
  <si>
    <t>за август 2018 год</t>
  </si>
  <si>
    <t>за сентябрь 2018 год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</si>
</sst>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"/>
    <numFmt numFmtId="165" formatCode="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43" fontId="0" fillId="7" borderId="0" xfId="0" applyNumberFormat="1" applyFont="1" applyFill="1" applyAlignment="1">
      <alignment horizontal="center"/>
    </xf>
    <xf numFmtId="43" fontId="2" fillId="7" borderId="2" xfId="0" applyNumberFormat="1" applyFont="1" applyFill="1" applyBorder="1" applyAlignment="1">
      <alignment horizontal="center" vertical="top" wrapText="1"/>
    </xf>
    <xf numFmtId="43" fontId="3" fillId="7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top" wrapText="1"/>
    </xf>
    <xf numFmtId="43" fontId="4" fillId="4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 applyAlignment="1">
      <alignment horizontal="center" vertical="center" wrapText="1"/>
    </xf>
    <xf numFmtId="43" fontId="15" fillId="5" borderId="1" xfId="0" applyNumberFormat="1" applyFont="1" applyFill="1" applyBorder="1" applyAlignment="1">
      <alignment horizontal="center" vertical="center" wrapText="1"/>
    </xf>
    <xf numFmtId="43" fontId="11" fillId="6" borderId="1" xfId="0" applyNumberFormat="1" applyFont="1" applyFill="1" applyBorder="1" applyAlignment="1">
      <alignment horizontal="center" vertical="center" wrapText="1"/>
    </xf>
    <xf numFmtId="43" fontId="4" fillId="6" borderId="1" xfId="0" applyNumberFormat="1" applyFont="1" applyFill="1" applyBorder="1" applyAlignment="1">
      <alignment horizontal="center" vertical="top" wrapText="1"/>
    </xf>
    <xf numFmtId="43" fontId="15" fillId="6" borderId="1" xfId="0" applyNumberFormat="1" applyFont="1" applyFill="1" applyBorder="1" applyAlignment="1">
      <alignment horizontal="center" vertical="center" wrapText="1"/>
    </xf>
    <xf numFmtId="43" fontId="1" fillId="7" borderId="0" xfId="0" applyNumberFormat="1" applyFont="1" applyFill="1" applyBorder="1" applyAlignment="1">
      <alignment horizontal="center" vertical="top" wrapText="1"/>
    </xf>
    <xf numFmtId="43" fontId="15" fillId="7" borderId="0" xfId="0" applyNumberFormat="1" applyFont="1" applyFill="1" applyAlignment="1">
      <alignment horizontal="center"/>
    </xf>
    <xf numFmtId="43" fontId="5" fillId="7" borderId="0" xfId="0" applyNumberFormat="1" applyFont="1" applyFill="1" applyAlignment="1">
      <alignment horizontal="center"/>
    </xf>
    <xf numFmtId="43" fontId="0" fillId="3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3" fontId="2" fillId="7" borderId="2" xfId="0" applyNumberFormat="1" applyFont="1" applyFill="1" applyBorder="1" applyAlignment="1">
      <alignment horizontal="center" wrapText="1"/>
    </xf>
    <xf numFmtId="43" fontId="2" fillId="7" borderId="3" xfId="0" applyNumberFormat="1" applyFont="1" applyFill="1" applyBorder="1" applyAlignment="1">
      <alignment horizontal="center" wrapText="1"/>
    </xf>
    <xf numFmtId="43" fontId="2" fillId="7" borderId="6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26" zoomScale="60" zoomScaleNormal="75" workbookViewId="0">
      <selection activeCell="Q31" sqref="Q3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76" t="s">
        <v>60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92" t="s">
        <v>24</v>
      </c>
      <c r="G11" s="92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G1:K1"/>
  <sheetViews>
    <sheetView view="pageBreakPreview" topLeftCell="A24" zoomScale="6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75" t="s">
        <v>59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86" t="s">
        <v>49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88" t="s">
        <v>24</v>
      </c>
      <c r="G11" s="88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9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61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99" t="s">
        <v>24</v>
      </c>
      <c r="G11" s="99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2" zoomScale="60" workbookViewId="0">
      <selection activeCell="A32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08" t="s">
        <v>24</v>
      </c>
      <c r="G11" s="108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63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11" t="s">
        <v>24</v>
      </c>
      <c r="G11" s="111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G44" sqref="G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18" t="s">
        <v>24</v>
      </c>
      <c r="G11" s="118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4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5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6" zoomScaleSheetLayoutView="66" workbookViewId="0">
      <selection activeCell="A37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23" t="s">
        <v>24</v>
      </c>
      <c r="G11" s="123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0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4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6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3328.4209999999998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3318.2379999999998</v>
      </c>
      <c r="J40" s="28">
        <f t="shared" ref="J40" si="8">J42+J43+J44+J49</f>
        <v>0</v>
      </c>
      <c r="K40" s="80">
        <f>E40/D40*1000</f>
        <v>44978.66216216216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2485.1929999999998</v>
      </c>
      <c r="F44" s="65">
        <v>3.968</v>
      </c>
      <c r="G44" s="65">
        <v>0</v>
      </c>
      <c r="H44" s="65">
        <v>0</v>
      </c>
      <c r="I44" s="65">
        <v>2481.2249999999999</v>
      </c>
      <c r="J44" s="65"/>
      <c r="K44" s="83">
        <f t="shared" si="5"/>
        <v>62129.824999999997</v>
      </c>
      <c r="L44" s="69">
        <f>(K44/28858)*100</f>
        <v>215.29497886201398</v>
      </c>
      <c r="M44" s="69">
        <f>(K44/28858)*100</f>
        <v>215.29497886201398</v>
      </c>
      <c r="N44" s="60"/>
      <c r="O44" s="60"/>
      <c r="P44" s="60"/>
      <c r="Q44" s="100">
        <f>28858-K44</f>
        <v>-33271.824999999997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22"/>
      <c r="J50" s="1"/>
      <c r="K50" s="67"/>
      <c r="L50" s="4"/>
      <c r="M50" s="4"/>
      <c r="N50" s="11"/>
      <c r="O50" s="11"/>
      <c r="P50" s="11"/>
    </row>
    <row r="51" spans="1:16" ht="19.5" customHeight="1">
      <c r="A51" s="122"/>
      <c r="B51" s="122"/>
      <c r="C51" s="122"/>
      <c r="D51" s="122"/>
      <c r="E51" s="122"/>
      <c r="F51" s="122"/>
      <c r="G51" s="13"/>
      <c r="H51" s="122"/>
      <c r="I51" s="12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1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0"/>
      <c r="H53" s="2"/>
      <c r="I53" s="2"/>
      <c r="J53" s="2"/>
      <c r="K53" s="35"/>
    </row>
    <row r="54" spans="1:16" ht="18.75">
      <c r="A54" s="120" t="s">
        <v>9</v>
      </c>
      <c r="B54" s="2"/>
      <c r="C54" s="2"/>
      <c r="D54" s="2"/>
      <c r="E54" s="2"/>
      <c r="F54" s="2"/>
      <c r="G54" s="12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30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31" t="s">
        <v>24</v>
      </c>
      <c r="G11" s="131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27" t="s">
        <v>0</v>
      </c>
      <c r="E12" s="127" t="s">
        <v>1</v>
      </c>
      <c r="F12" s="127" t="s">
        <v>1</v>
      </c>
      <c r="G12" s="127" t="s">
        <v>1</v>
      </c>
      <c r="H12" s="127" t="s">
        <v>1</v>
      </c>
      <c r="I12" s="127" t="s">
        <v>1</v>
      </c>
      <c r="J12" s="127" t="s">
        <v>1</v>
      </c>
      <c r="K12" s="70" t="s">
        <v>18</v>
      </c>
      <c r="L12" s="127" t="s">
        <v>17</v>
      </c>
      <c r="M12" s="127" t="s">
        <v>17</v>
      </c>
      <c r="N12" s="127" t="s">
        <v>1</v>
      </c>
      <c r="O12" s="127" t="s">
        <v>1</v>
      </c>
      <c r="P12" s="12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12709.3467</v>
      </c>
      <c r="F15" s="38">
        <f t="shared" si="0"/>
        <v>8.1289999999999996</v>
      </c>
      <c r="G15" s="38">
        <f>G17+G18+G19+G24</f>
        <v>133.447</v>
      </c>
      <c r="H15" s="38">
        <f>H17+H18+H19+H24</f>
        <v>10851.816699999999</v>
      </c>
      <c r="I15" s="38">
        <f t="shared" si="0"/>
        <v>1715.954</v>
      </c>
      <c r="J15" s="38">
        <f t="shared" si="0"/>
        <v>0</v>
      </c>
      <c r="K15" s="78">
        <f>E15/D15*1000</f>
        <v>18690.215735294118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487.35570000000001</v>
      </c>
      <c r="F17" s="39">
        <v>0</v>
      </c>
      <c r="G17" s="39">
        <v>5.63</v>
      </c>
      <c r="H17" s="39">
        <v>481.72570000000002</v>
      </c>
      <c r="I17" s="39"/>
      <c r="J17" s="39"/>
      <c r="K17" s="40">
        <f>(E17/D17)*1000</f>
        <v>40612.974999999999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1066.913</v>
      </c>
      <c r="F18" s="43">
        <v>5.09</v>
      </c>
      <c r="G18" s="39"/>
      <c r="H18" s="39">
        <v>1061.8230000000001</v>
      </c>
      <c r="I18" s="39"/>
      <c r="J18" s="39"/>
      <c r="K18" s="40">
        <f t="shared" ref="K18:K24" si="1">(E18/D18)*1000</f>
        <v>44454.708333333336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4784.9879999999994</v>
      </c>
      <c r="F19" s="39">
        <v>3.0390000000000001</v>
      </c>
      <c r="G19" s="39">
        <v>127.81699999999999</v>
      </c>
      <c r="H19" s="39">
        <v>4654.1319999999996</v>
      </c>
      <c r="I19" s="39">
        <v>0</v>
      </c>
      <c r="J19" s="39"/>
      <c r="K19" s="81">
        <f t="shared" si="1"/>
        <v>21172.513274336281</v>
      </c>
      <c r="L19" s="43">
        <f>(K19/26715)*100</f>
        <v>79.253278212001803</v>
      </c>
      <c r="M19" s="43">
        <f>(K19/26715)*100</f>
        <v>79.253278212001803</v>
      </c>
      <c r="N19" s="56">
        <v>20.091750000000001</v>
      </c>
      <c r="O19" s="19"/>
      <c r="P19" s="19"/>
      <c r="Q19" s="94">
        <f>26715-K19</f>
        <v>5542.486725663719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6370.09</v>
      </c>
      <c r="F24" s="39">
        <v>0</v>
      </c>
      <c r="G24" s="39"/>
      <c r="H24" s="39">
        <v>4654.1360000000004</v>
      </c>
      <c r="I24" s="39">
        <v>1715.954</v>
      </c>
      <c r="J24" s="39"/>
      <c r="K24" s="40">
        <f t="shared" si="1"/>
        <v>15239.44976076555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5546.6139999999996</v>
      </c>
      <c r="F26" s="45">
        <f t="shared" si="3"/>
        <v>88.164999999999992</v>
      </c>
      <c r="G26" s="45">
        <f>G28+G29+G30+G37+G38</f>
        <v>242.39600000000002</v>
      </c>
      <c r="H26" s="45">
        <f>H28+H29+H30+H37+H38</f>
        <v>5216.0529999999999</v>
      </c>
      <c r="I26" s="45">
        <f t="shared" si="3"/>
        <v>0</v>
      </c>
      <c r="J26" s="45">
        <f t="shared" si="3"/>
        <v>0</v>
      </c>
      <c r="K26" s="79">
        <f>E26/D26*1000</f>
        <v>6596.8292102759278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834.29499999999996</v>
      </c>
      <c r="F28" s="46">
        <v>29.524999999999999</v>
      </c>
      <c r="G28" s="46">
        <v>9.2509999999999994</v>
      </c>
      <c r="H28" s="46">
        <v>795.51900000000001</v>
      </c>
      <c r="I28" s="46"/>
      <c r="J28" s="46"/>
      <c r="K28" s="47">
        <f>(E28/D28)*1000</f>
        <v>36273.695652173912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508.53300000000002</v>
      </c>
      <c r="F29" s="46">
        <v>11.891999999999999</v>
      </c>
      <c r="G29" s="46">
        <v>0</v>
      </c>
      <c r="H29" s="46">
        <v>496.64100000000002</v>
      </c>
      <c r="I29" s="46"/>
      <c r="J29" s="46"/>
      <c r="K29" s="47">
        <f t="shared" ref="K29:K49" si="5">(E29/D29)*1000</f>
        <v>11300.733333333334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520.56700000000001</v>
      </c>
      <c r="F30" s="46">
        <v>46.747999999999998</v>
      </c>
      <c r="G30" s="46">
        <v>233.14500000000001</v>
      </c>
      <c r="H30" s="46">
        <v>240.67400000000001</v>
      </c>
      <c r="I30" s="46"/>
      <c r="J30" s="46"/>
      <c r="K30" s="82">
        <f>(E30/D30)*1000</f>
        <v>1191.2288329519452</v>
      </c>
      <c r="L30" s="55">
        <f>(K30/28858)*100</f>
        <v>4.1278980974147377</v>
      </c>
      <c r="M30" s="55">
        <f>(K30/28858)*100</f>
        <v>4.1278980974147377</v>
      </c>
      <c r="N30" s="58" t="s">
        <v>58</v>
      </c>
      <c r="O30" s="24"/>
      <c r="P30" s="24"/>
      <c r="Q30" s="126">
        <f>28858-K30</f>
        <v>27666.771167048057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482.34399999999999</v>
      </c>
      <c r="F32" s="52">
        <v>45.716000000000001</v>
      </c>
      <c r="G32" s="52">
        <v>233.14500000000001</v>
      </c>
      <c r="H32" s="52">
        <v>203.483</v>
      </c>
      <c r="I32" s="52"/>
      <c r="J32" s="52"/>
      <c r="K32" s="47">
        <f>(E32/D32)*1000</f>
        <v>1188.3321015028332</v>
      </c>
      <c r="L32" s="55">
        <f>(K32/28858)*100</f>
        <v>4.117860217280592</v>
      </c>
      <c r="M32" s="55">
        <f>(K32/28858)*100</f>
        <v>4.117860217280592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67.816999999999993</v>
      </c>
      <c r="F37" s="46">
        <v>0</v>
      </c>
      <c r="G37" s="46">
        <v>0</v>
      </c>
      <c r="H37" s="46">
        <v>67.816999999999993</v>
      </c>
      <c r="I37" s="46"/>
      <c r="J37" s="46"/>
      <c r="K37" s="47">
        <f t="shared" si="5"/>
        <v>7706.4772727272712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3615.402</v>
      </c>
      <c r="F38" s="46">
        <v>0</v>
      </c>
      <c r="G38" s="46">
        <v>0</v>
      </c>
      <c r="H38" s="46">
        <v>3615.402</v>
      </c>
      <c r="I38" s="46"/>
      <c r="J38" s="46"/>
      <c r="K38" s="47">
        <f t="shared" si="5"/>
        <v>11056.275229357798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971.87400000000002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962.67599999999993</v>
      </c>
      <c r="J40" s="28">
        <f t="shared" ref="J40" si="8">J42+J43+J44+J49</f>
        <v>0</v>
      </c>
      <c r="K40" s="80">
        <f>E40/D40*1000</f>
        <v>13133.432432432432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150.02799999999999</v>
      </c>
      <c r="F42" s="65">
        <v>3.2709999999999999</v>
      </c>
      <c r="G42" s="65">
        <v>0</v>
      </c>
      <c r="H42" s="65">
        <v>0</v>
      </c>
      <c r="I42" s="65">
        <v>146.75700000000001</v>
      </c>
      <c r="J42" s="65"/>
      <c r="K42" s="66">
        <f t="shared" si="5"/>
        <v>37507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90.387</v>
      </c>
      <c r="F43" s="65">
        <v>2.944</v>
      </c>
      <c r="G43" s="65">
        <v>0</v>
      </c>
      <c r="H43" s="65">
        <v>0</v>
      </c>
      <c r="I43" s="65">
        <v>87.442999999999998</v>
      </c>
      <c r="J43" s="65"/>
      <c r="K43" s="66">
        <f t="shared" si="5"/>
        <v>30129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257.108</v>
      </c>
      <c r="F44" s="65">
        <v>2.9830000000000001</v>
      </c>
      <c r="G44" s="65">
        <v>0</v>
      </c>
      <c r="H44" s="65">
        <v>0</v>
      </c>
      <c r="I44" s="65">
        <v>254.125</v>
      </c>
      <c r="J44" s="65"/>
      <c r="K44" s="83">
        <f t="shared" si="5"/>
        <v>6427.7</v>
      </c>
      <c r="L44" s="69">
        <f>(K44/28858)*100</f>
        <v>22.27354633030702</v>
      </c>
      <c r="M44" s="69">
        <f>(K44/28858)*100</f>
        <v>22.27354633030702</v>
      </c>
      <c r="N44" s="60"/>
      <c r="O44" s="60"/>
      <c r="P44" s="60"/>
      <c r="Q44" s="100">
        <f>28858-K44</f>
        <v>22430.3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474.351</v>
      </c>
      <c r="F49" s="65">
        <v>0</v>
      </c>
      <c r="G49" s="65">
        <v>0</v>
      </c>
      <c r="H49" s="65">
        <v>0</v>
      </c>
      <c r="I49" s="65">
        <v>474.351</v>
      </c>
      <c r="J49" s="65"/>
      <c r="K49" s="66">
        <f t="shared" si="5"/>
        <v>17568.555555555555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30"/>
      <c r="J50" s="1"/>
      <c r="K50" s="67"/>
      <c r="L50" s="4"/>
      <c r="M50" s="4"/>
      <c r="N50" s="11"/>
      <c r="O50" s="11"/>
      <c r="P50" s="11"/>
    </row>
    <row r="51" spans="1:16" ht="19.5" customHeight="1">
      <c r="A51" s="130"/>
      <c r="B51" s="130"/>
      <c r="C51" s="130"/>
      <c r="D51" s="130"/>
      <c r="E51" s="130"/>
      <c r="F51" s="130"/>
      <c r="G51" s="13"/>
      <c r="H51" s="130"/>
      <c r="I51" s="130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9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8"/>
      <c r="H53" s="2"/>
      <c r="I53" s="2"/>
      <c r="J53" s="2"/>
      <c r="K53" s="35"/>
    </row>
    <row r="54" spans="1:16" ht="18.75">
      <c r="A54" s="128" t="s">
        <v>9</v>
      </c>
      <c r="B54" s="2"/>
      <c r="C54" s="2"/>
      <c r="D54" s="2"/>
      <c r="E54" s="2"/>
      <c r="F54" s="2"/>
      <c r="G54" s="128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30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68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62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63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34" t="s">
        <v>24</v>
      </c>
      <c r="G11" s="134" t="s">
        <v>22</v>
      </c>
      <c r="H11" s="5" t="s">
        <v>23</v>
      </c>
      <c r="I11" s="5" t="s">
        <v>44</v>
      </c>
      <c r="J11" s="161"/>
      <c r="K11" s="164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33" t="s">
        <v>0</v>
      </c>
      <c r="E12" s="133" t="s">
        <v>1</v>
      </c>
      <c r="F12" s="133" t="s">
        <v>1</v>
      </c>
      <c r="G12" s="133" t="s">
        <v>1</v>
      </c>
      <c r="H12" s="133" t="s">
        <v>1</v>
      </c>
      <c r="I12" s="133" t="s">
        <v>1</v>
      </c>
      <c r="J12" s="133" t="s">
        <v>1</v>
      </c>
      <c r="K12" s="70" t="s">
        <v>18</v>
      </c>
      <c r="L12" s="133" t="s">
        <v>17</v>
      </c>
      <c r="M12" s="133" t="s">
        <v>17</v>
      </c>
      <c r="N12" s="133" t="s">
        <v>1</v>
      </c>
      <c r="O12" s="133" t="s">
        <v>1</v>
      </c>
      <c r="P12" s="133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12924.842000000001</v>
      </c>
      <c r="F15" s="38">
        <f t="shared" si="0"/>
        <v>8.1289999999999996</v>
      </c>
      <c r="G15" s="38">
        <f>G17+G18+G19+G24</f>
        <v>98.929999999999993</v>
      </c>
      <c r="H15" s="38">
        <f>H17+H18+H19+H24</f>
        <v>11064.054</v>
      </c>
      <c r="I15" s="38">
        <f t="shared" si="0"/>
        <v>1753.729</v>
      </c>
      <c r="J15" s="38">
        <f t="shared" si="0"/>
        <v>0</v>
      </c>
      <c r="K15" s="78">
        <f>E15/D15*1000</f>
        <v>19007.120588235295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383.38800000000003</v>
      </c>
      <c r="F17" s="39">
        <v>0</v>
      </c>
      <c r="G17" s="39">
        <v>6.8479999999999999</v>
      </c>
      <c r="H17" s="39">
        <v>376.54</v>
      </c>
      <c r="I17" s="39"/>
      <c r="J17" s="39"/>
      <c r="K17" s="40">
        <f>(E17/D17)*1000</f>
        <v>31949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732.14</v>
      </c>
      <c r="F18" s="43">
        <v>5.09</v>
      </c>
      <c r="G18" s="39"/>
      <c r="H18" s="39">
        <v>727.05</v>
      </c>
      <c r="I18" s="39"/>
      <c r="J18" s="39"/>
      <c r="K18" s="40">
        <f t="shared" ref="K18:K24" si="1">(E18/D18)*1000</f>
        <v>30505.833333333332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5721.643</v>
      </c>
      <c r="F19" s="39">
        <v>3.0390000000000001</v>
      </c>
      <c r="G19" s="39">
        <v>92.081999999999994</v>
      </c>
      <c r="H19" s="39">
        <v>5626.5219999999999</v>
      </c>
      <c r="I19" s="39">
        <v>0</v>
      </c>
      <c r="J19" s="39"/>
      <c r="K19" s="81">
        <f t="shared" si="1"/>
        <v>25317.004424778763</v>
      </c>
      <c r="L19" s="43">
        <f>(K19/26715)*100</f>
        <v>94.767001402877654</v>
      </c>
      <c r="M19" s="43">
        <f>(K19/26715)*100</f>
        <v>94.767001402877654</v>
      </c>
      <c r="N19" s="56">
        <v>20.091750000000001</v>
      </c>
      <c r="O19" s="19"/>
      <c r="P19" s="19"/>
      <c r="Q19" s="94">
        <f>26715-K19</f>
        <v>1397.9955752212372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6087.6710000000003</v>
      </c>
      <c r="F24" s="39">
        <v>0</v>
      </c>
      <c r="G24" s="39"/>
      <c r="H24" s="39">
        <v>4333.942</v>
      </c>
      <c r="I24" s="39">
        <v>1753.729</v>
      </c>
      <c r="J24" s="39"/>
      <c r="K24" s="40">
        <f t="shared" si="1"/>
        <v>14563.806220095694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9365.357</v>
      </c>
      <c r="F26" s="45">
        <f t="shared" si="3"/>
        <v>87.94</v>
      </c>
      <c r="G26" s="45">
        <f>G28+G29+G30+G37+G38</f>
        <v>177.44800000000001</v>
      </c>
      <c r="H26" s="45">
        <f>H28+H29+H30+H37+H38</f>
        <v>9099.969000000001</v>
      </c>
      <c r="I26" s="45">
        <f t="shared" si="3"/>
        <v>0</v>
      </c>
      <c r="J26" s="45">
        <f t="shared" si="3"/>
        <v>0</v>
      </c>
      <c r="K26" s="79">
        <f>E26/D26*1000</f>
        <v>11138.626308277831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1100.54</v>
      </c>
      <c r="F28" s="46">
        <v>29.524999999999999</v>
      </c>
      <c r="G28" s="46">
        <v>2.9239999999999999</v>
      </c>
      <c r="H28" s="46">
        <v>1068.0909999999999</v>
      </c>
      <c r="I28" s="46"/>
      <c r="J28" s="46"/>
      <c r="K28" s="47">
        <f>(E28/D28)*1000</f>
        <v>47849.565217391304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878.20400000000006</v>
      </c>
      <c r="F29" s="46">
        <v>11.891999999999999</v>
      </c>
      <c r="G29" s="46">
        <v>0</v>
      </c>
      <c r="H29" s="46">
        <v>866.31200000000001</v>
      </c>
      <c r="I29" s="46"/>
      <c r="J29" s="46"/>
      <c r="K29" s="47">
        <f t="shared" ref="K29:K49" si="5">(E29/D29)*1000</f>
        <v>19515.644444444446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3638.2869999999998</v>
      </c>
      <c r="F30" s="46">
        <v>46.523000000000003</v>
      </c>
      <c r="G30" s="46">
        <v>174.524</v>
      </c>
      <c r="H30" s="46">
        <v>3417.24</v>
      </c>
      <c r="I30" s="46"/>
      <c r="J30" s="46"/>
      <c r="K30" s="82">
        <f>(E30/D30)*1000</f>
        <v>8325.5995423340955</v>
      </c>
      <c r="L30" s="55">
        <f>(K30/28858)*100</f>
        <v>28.850230585397796</v>
      </c>
      <c r="M30" s="55">
        <f>(K30/28858)*100</f>
        <v>28.850230585397796</v>
      </c>
      <c r="N30" s="58" t="s">
        <v>58</v>
      </c>
      <c r="O30" s="24"/>
      <c r="P30" s="24"/>
      <c r="Q30" s="126">
        <f>28858-K30</f>
        <v>20532.400457665906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3382.5439999999999</v>
      </c>
      <c r="F32" s="52">
        <v>45.491999999999997</v>
      </c>
      <c r="G32" s="52">
        <v>174.524</v>
      </c>
      <c r="H32" s="52">
        <v>3162.5279999999998</v>
      </c>
      <c r="I32" s="52"/>
      <c r="J32" s="52"/>
      <c r="K32" s="47">
        <f>(E32/D32)*1000</f>
        <v>8333.4417344173435</v>
      </c>
      <c r="L32" s="55">
        <f>(K32/28858)*100</f>
        <v>28.8774056913762</v>
      </c>
      <c r="M32" s="55">
        <f>(K32/28858)*100</f>
        <v>28.8774056913762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161.46799999999999</v>
      </c>
      <c r="F37" s="46">
        <v>0</v>
      </c>
      <c r="G37" s="46">
        <v>0</v>
      </c>
      <c r="H37" s="46">
        <v>161.46799999999999</v>
      </c>
      <c r="I37" s="46"/>
      <c r="J37" s="46"/>
      <c r="K37" s="47">
        <f t="shared" si="5"/>
        <v>18348.63636363636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3586.8580000000002</v>
      </c>
      <c r="F38" s="46">
        <v>0</v>
      </c>
      <c r="G38" s="46">
        <v>0</v>
      </c>
      <c r="H38" s="46">
        <v>3586.8580000000002</v>
      </c>
      <c r="I38" s="46"/>
      <c r="J38" s="46"/>
      <c r="K38" s="47">
        <f t="shared" si="5"/>
        <v>10968.984709480123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1189.2150000000001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1181.002</v>
      </c>
      <c r="J40" s="28">
        <f t="shared" ref="J40" si="8">J42+J43+J44+J49</f>
        <v>0</v>
      </c>
      <c r="K40" s="80">
        <f>E40/D40*1000</f>
        <v>15856.2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144.29999999999998</v>
      </c>
      <c r="F42" s="65">
        <v>3.2709999999999999</v>
      </c>
      <c r="G42" s="65">
        <v>0</v>
      </c>
      <c r="H42" s="65">
        <v>0</v>
      </c>
      <c r="I42" s="65">
        <v>141.029</v>
      </c>
      <c r="J42" s="65"/>
      <c r="K42" s="66">
        <f t="shared" si="5"/>
        <v>36074.999999999993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87.022999999999996</v>
      </c>
      <c r="F43" s="65">
        <v>2.944</v>
      </c>
      <c r="G43" s="65">
        <v>0</v>
      </c>
      <c r="H43" s="65">
        <v>0</v>
      </c>
      <c r="I43" s="65">
        <v>84.078999999999994</v>
      </c>
      <c r="J43" s="65"/>
      <c r="K43" s="66">
        <f t="shared" si="5"/>
        <v>29007.666666666664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522.05500000000006</v>
      </c>
      <c r="F44" s="65">
        <v>1.998</v>
      </c>
      <c r="G44" s="65">
        <v>0</v>
      </c>
      <c r="H44" s="65">
        <v>0</v>
      </c>
      <c r="I44" s="65">
        <v>520.05700000000002</v>
      </c>
      <c r="J44" s="65"/>
      <c r="K44" s="83">
        <f t="shared" si="5"/>
        <v>12733.048780487807</v>
      </c>
      <c r="L44" s="69">
        <f>(K44/28858)*100</f>
        <v>44.123115879436575</v>
      </c>
      <c r="M44" s="69">
        <f>(K44/28858)*100</f>
        <v>44.123115879436575</v>
      </c>
      <c r="N44" s="60"/>
      <c r="O44" s="60"/>
      <c r="P44" s="60"/>
      <c r="Q44" s="100">
        <f>28858-K44</f>
        <v>16124.951219512193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435.83699999999999</v>
      </c>
      <c r="F49" s="65">
        <v>0</v>
      </c>
      <c r="G49" s="65">
        <v>0</v>
      </c>
      <c r="H49" s="65">
        <v>0</v>
      </c>
      <c r="I49" s="65">
        <v>435.83699999999999</v>
      </c>
      <c r="J49" s="65"/>
      <c r="K49" s="66">
        <f t="shared" si="5"/>
        <v>16142.111111111109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32"/>
      <c r="J50" s="1"/>
      <c r="K50" s="67"/>
      <c r="L50" s="4"/>
      <c r="M50" s="4"/>
      <c r="N50" s="11"/>
      <c r="O50" s="11"/>
      <c r="P50" s="11"/>
    </row>
    <row r="51" spans="1:16" ht="19.5" customHeight="1">
      <c r="A51" s="132"/>
      <c r="B51" s="132"/>
      <c r="C51" s="132"/>
      <c r="D51" s="132"/>
      <c r="E51" s="132"/>
      <c r="F51" s="132"/>
      <c r="G51" s="13"/>
      <c r="H51" s="132"/>
      <c r="I51" s="13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35"/>
      <c r="H53" s="2"/>
      <c r="I53" s="2"/>
      <c r="J53" s="2"/>
      <c r="K53" s="35"/>
    </row>
    <row r="54" spans="1:16" ht="18.75">
      <c r="A54" s="135" t="s">
        <v>9</v>
      </c>
      <c r="B54" s="2"/>
      <c r="C54" s="2"/>
      <c r="D54" s="2"/>
      <c r="E54" s="2"/>
      <c r="F54" s="2"/>
      <c r="G54" s="13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zoomScale="60" workbookViewId="0">
      <selection activeCell="G29" sqref="G29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158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42"/>
      <c r="M1" s="3"/>
    </row>
    <row r="2" spans="1:16" ht="18.75">
      <c r="A2" s="175" t="s">
        <v>40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8.75">
      <c r="A3" s="175" t="s">
        <v>48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8.75">
      <c r="A4" s="182" t="s">
        <v>68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>
      <c r="A5" s="177" t="s">
        <v>10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1:16" ht="18.75">
      <c r="A6" s="178" t="s">
        <v>49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7" spans="1:16" ht="15.75">
      <c r="A7" s="179" t="s">
        <v>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>
      <c r="K8" s="142"/>
    </row>
    <row r="9" spans="1:16" ht="27" customHeight="1">
      <c r="A9" s="170" t="s">
        <v>11</v>
      </c>
      <c r="B9" s="173" t="s">
        <v>27</v>
      </c>
      <c r="C9" s="174"/>
      <c r="D9" s="160" t="s">
        <v>12</v>
      </c>
      <c r="E9" s="173" t="s">
        <v>52</v>
      </c>
      <c r="F9" s="180"/>
      <c r="G9" s="180"/>
      <c r="H9" s="180"/>
      <c r="I9" s="180"/>
      <c r="J9" s="180"/>
      <c r="K9" s="183" t="s">
        <v>13</v>
      </c>
      <c r="L9" s="165" t="s">
        <v>29</v>
      </c>
      <c r="M9" s="165" t="s">
        <v>30</v>
      </c>
      <c r="N9" s="169" t="s">
        <v>31</v>
      </c>
      <c r="O9" s="169"/>
      <c r="P9" s="169"/>
    </row>
    <row r="10" spans="1:16" ht="88.5" customHeight="1">
      <c r="A10" s="170"/>
      <c r="B10" s="160" t="s">
        <v>21</v>
      </c>
      <c r="C10" s="160" t="s">
        <v>41</v>
      </c>
      <c r="D10" s="168"/>
      <c r="E10" s="160" t="s">
        <v>21</v>
      </c>
      <c r="F10" s="171" t="s">
        <v>20</v>
      </c>
      <c r="G10" s="180"/>
      <c r="H10" s="180"/>
      <c r="I10" s="7"/>
      <c r="J10" s="160" t="s">
        <v>19</v>
      </c>
      <c r="K10" s="184"/>
      <c r="L10" s="166"/>
      <c r="M10" s="166"/>
      <c r="N10" s="169"/>
      <c r="O10" s="169"/>
      <c r="P10" s="169"/>
    </row>
    <row r="11" spans="1:16" ht="276" customHeight="1">
      <c r="A11" s="170"/>
      <c r="B11" s="161"/>
      <c r="C11" s="161"/>
      <c r="D11" s="168"/>
      <c r="E11" s="181"/>
      <c r="F11" s="141" t="s">
        <v>24</v>
      </c>
      <c r="G11" s="141" t="s">
        <v>22</v>
      </c>
      <c r="H11" s="5" t="s">
        <v>23</v>
      </c>
      <c r="I11" s="5" t="s">
        <v>44</v>
      </c>
      <c r="J11" s="161"/>
      <c r="K11" s="185"/>
      <c r="L11" s="167"/>
      <c r="M11" s="167"/>
      <c r="N11" s="8" t="s">
        <v>45</v>
      </c>
      <c r="O11" s="8" t="s">
        <v>46</v>
      </c>
      <c r="P11" s="8" t="s">
        <v>47</v>
      </c>
    </row>
    <row r="12" spans="1:16" ht="19.5" customHeight="1">
      <c r="A12" s="160"/>
      <c r="B12" s="171" t="s">
        <v>28</v>
      </c>
      <c r="C12" s="172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</v>
      </c>
      <c r="K12" s="143" t="s">
        <v>18</v>
      </c>
      <c r="L12" s="137" t="s">
        <v>17</v>
      </c>
      <c r="M12" s="137" t="s">
        <v>17</v>
      </c>
      <c r="N12" s="137" t="s">
        <v>1</v>
      </c>
      <c r="O12" s="137" t="s">
        <v>1</v>
      </c>
      <c r="P12" s="13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144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145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686</v>
      </c>
      <c r="E15" s="124">
        <f>E17+E18+E19+E24</f>
        <v>13759.307000000001</v>
      </c>
      <c r="F15" s="38">
        <f t="shared" si="0"/>
        <v>10.155000000000001</v>
      </c>
      <c r="G15" s="38">
        <f>G17+G18+G19+G24</f>
        <v>98.034999999999997</v>
      </c>
      <c r="H15" s="38">
        <f>H17+H18+H19+H24</f>
        <v>11964.562</v>
      </c>
      <c r="I15" s="38">
        <f t="shared" si="0"/>
        <v>1686.5550000000001</v>
      </c>
      <c r="J15" s="38">
        <f t="shared" si="0"/>
        <v>0</v>
      </c>
      <c r="K15" s="146">
        <f>E15/D15*1000</f>
        <v>20057.298833819241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147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501.20799999999997</v>
      </c>
      <c r="F17" s="39">
        <v>0</v>
      </c>
      <c r="G17" s="39">
        <v>4.8780000000000001</v>
      </c>
      <c r="H17" s="39">
        <v>496.33</v>
      </c>
      <c r="I17" s="39"/>
      <c r="J17" s="39"/>
      <c r="K17" s="147">
        <f>(E17/D17)*1000</f>
        <v>41767.333333333336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990.99599999999998</v>
      </c>
      <c r="F18" s="43">
        <v>5.09</v>
      </c>
      <c r="G18" s="39"/>
      <c r="H18" s="39">
        <v>985.90599999999995</v>
      </c>
      <c r="I18" s="39"/>
      <c r="J18" s="39"/>
      <c r="K18" s="147">
        <f t="shared" ref="K18:K24" si="1">(E18/D18)*1000</f>
        <v>41291.5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225</v>
      </c>
      <c r="E19" s="39">
        <f>F19+G19+H19+J19</f>
        <v>6557.402</v>
      </c>
      <c r="F19" s="39">
        <v>5.0650000000000004</v>
      </c>
      <c r="G19" s="39">
        <v>93.156999999999996</v>
      </c>
      <c r="H19" s="39">
        <v>6459.18</v>
      </c>
      <c r="I19" s="39">
        <v>0</v>
      </c>
      <c r="J19" s="39"/>
      <c r="K19" s="148">
        <f t="shared" si="1"/>
        <v>29144.008888888889</v>
      </c>
      <c r="L19" s="43">
        <f>(K19/26715)*100</f>
        <v>109.09230353317945</v>
      </c>
      <c r="M19" s="43">
        <f>(K19/26715)*100</f>
        <v>109.09230353317945</v>
      </c>
      <c r="N19" s="56">
        <v>20.091750000000001</v>
      </c>
      <c r="O19" s="19"/>
      <c r="P19" s="19"/>
      <c r="Q19" s="94">
        <f>26715-K19</f>
        <v>-2429.0088888888895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147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147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147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147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425</v>
      </c>
      <c r="E24" s="39">
        <f>H24+I24</f>
        <v>5709.701</v>
      </c>
      <c r="F24" s="39">
        <v>0</v>
      </c>
      <c r="G24" s="39"/>
      <c r="H24" s="39">
        <v>4023.1460000000002</v>
      </c>
      <c r="I24" s="39">
        <v>1686.5550000000001</v>
      </c>
      <c r="J24" s="39"/>
      <c r="K24" s="147">
        <f t="shared" si="1"/>
        <v>13434.590588235293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149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1182.5899999999999</v>
      </c>
      <c r="C26" s="25" t="s">
        <v>37</v>
      </c>
      <c r="D26" s="102">
        <f>D28+D29+D30+D37+D38</f>
        <v>835.8</v>
      </c>
      <c r="E26" s="45">
        <f t="shared" ref="E26:J26" si="3">E28+E29+E30+E37+E38</f>
        <v>25718.920000000002</v>
      </c>
      <c r="F26" s="45">
        <f t="shared" si="3"/>
        <v>85.741</v>
      </c>
      <c r="G26" s="45">
        <f>G28+G29+G30+G37+G38</f>
        <v>182.61700000000002</v>
      </c>
      <c r="H26" s="45">
        <f>H28+H29+H30+H37+H38</f>
        <v>25450.562000000002</v>
      </c>
      <c r="I26" s="45">
        <f t="shared" si="3"/>
        <v>0</v>
      </c>
      <c r="J26" s="45">
        <f t="shared" si="3"/>
        <v>0</v>
      </c>
      <c r="K26" s="150">
        <f>E26/D26*1000</f>
        <v>30771.620004785836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149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1392.91</v>
      </c>
      <c r="F28" s="46">
        <v>29.524999999999999</v>
      </c>
      <c r="G28" s="46">
        <v>2.9950000000000001</v>
      </c>
      <c r="H28" s="46">
        <v>1360.39</v>
      </c>
      <c r="I28" s="46"/>
      <c r="J28" s="46"/>
      <c r="K28" s="149">
        <f>(E28/D28)*1000</f>
        <v>60561.304347826088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43</v>
      </c>
      <c r="E29" s="46">
        <f t="shared" ref="E29:E38" si="4">F29+G29+H29</f>
        <v>2467.0729999999999</v>
      </c>
      <c r="F29" s="46">
        <v>11.891999999999999</v>
      </c>
      <c r="G29" s="46">
        <v>0</v>
      </c>
      <c r="H29" s="46">
        <v>2455.181</v>
      </c>
      <c r="I29" s="46"/>
      <c r="J29" s="46"/>
      <c r="K29" s="149">
        <f t="shared" ref="K29:K49" si="5">(E29/D29)*1000</f>
        <v>57373.790697674413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432</v>
      </c>
      <c r="E30" s="46">
        <f>F30+G30+H30</f>
        <v>17172.002</v>
      </c>
      <c r="F30" s="46">
        <v>44.323999999999998</v>
      </c>
      <c r="G30" s="46">
        <v>179.62200000000001</v>
      </c>
      <c r="H30" s="46">
        <v>16948.056</v>
      </c>
      <c r="I30" s="46"/>
      <c r="J30" s="46"/>
      <c r="K30" s="151">
        <f>(E30/D30)*1000</f>
        <v>39750.004629629628</v>
      </c>
      <c r="L30" s="55">
        <f>(K30/28858)*100</f>
        <v>137.74344940615993</v>
      </c>
      <c r="M30" s="55">
        <f>(K30/28858)*100</f>
        <v>137.74344940615993</v>
      </c>
      <c r="N30" s="58" t="s">
        <v>58</v>
      </c>
      <c r="O30" s="24"/>
      <c r="P30" s="24"/>
      <c r="Q30" s="126">
        <f>28858-K30</f>
        <v>-10892.004629629628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149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401.75</v>
      </c>
      <c r="E32" s="46">
        <f>F32+G32+H32</f>
        <v>15654.07</v>
      </c>
      <c r="F32" s="52">
        <v>43.292000000000002</v>
      </c>
      <c r="G32" s="52"/>
      <c r="H32" s="52">
        <v>15610.778</v>
      </c>
      <c r="I32" s="52"/>
      <c r="J32" s="52"/>
      <c r="K32" s="149">
        <f>(E32/D32)*1000</f>
        <v>38964.704418170506</v>
      </c>
      <c r="L32" s="55">
        <f>(K32/28858)*100</f>
        <v>135.02219286911949</v>
      </c>
      <c r="M32" s="55">
        <f>(K32/28858)*100</f>
        <v>135.02219286911949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149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149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149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149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10.3</v>
      </c>
      <c r="C37" s="25" t="s">
        <v>37</v>
      </c>
      <c r="D37" s="103">
        <v>10.3</v>
      </c>
      <c r="E37" s="46">
        <f t="shared" si="4"/>
        <v>237.273</v>
      </c>
      <c r="F37" s="46">
        <v>0</v>
      </c>
      <c r="G37" s="46"/>
      <c r="H37" s="46">
        <v>237.273</v>
      </c>
      <c r="I37" s="46"/>
      <c r="J37" s="46"/>
      <c r="K37" s="149">
        <f t="shared" si="5"/>
        <v>23036.213592233009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327.5</v>
      </c>
      <c r="E38" s="46">
        <f t="shared" si="4"/>
        <v>4449.6620000000003</v>
      </c>
      <c r="F38" s="46">
        <v>0</v>
      </c>
      <c r="G38" s="46">
        <v>0</v>
      </c>
      <c r="H38" s="46">
        <v>4449.6620000000003</v>
      </c>
      <c r="I38" s="46"/>
      <c r="J38" s="46"/>
      <c r="K38" s="149">
        <f t="shared" si="5"/>
        <v>13586.754198473283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152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28">
        <f>E42+E43+E44+E49</f>
        <v>2509.8503000000001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2501.6372999999999</v>
      </c>
      <c r="J40" s="28">
        <f t="shared" ref="J40" si="8">J42+J43+J44+J49</f>
        <v>0</v>
      </c>
      <c r="K40" s="153">
        <f>E40/D40*1000</f>
        <v>31570.444025157234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152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218.91499999999999</v>
      </c>
      <c r="F42" s="65">
        <v>3.2709999999999999</v>
      </c>
      <c r="G42" s="65">
        <v>0</v>
      </c>
      <c r="H42" s="65">
        <v>0</v>
      </c>
      <c r="I42" s="65">
        <v>215.64400000000001</v>
      </c>
      <c r="J42" s="65"/>
      <c r="K42" s="152">
        <f t="shared" si="5"/>
        <v>54728.75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133.56699999999998</v>
      </c>
      <c r="F43" s="65">
        <v>2.944</v>
      </c>
      <c r="G43" s="65">
        <v>0</v>
      </c>
      <c r="H43" s="65">
        <v>0</v>
      </c>
      <c r="I43" s="65">
        <v>130.62299999999999</v>
      </c>
      <c r="J43" s="65"/>
      <c r="K43" s="152">
        <f t="shared" si="5"/>
        <v>44522.333333333328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40.5</v>
      </c>
      <c r="E44" s="65">
        <f t="shared" ref="E44:E49" si="9">F44+G44+H44+I44</f>
        <v>1708.1683</v>
      </c>
      <c r="F44" s="65">
        <v>1.998</v>
      </c>
      <c r="G44" s="65">
        <v>0</v>
      </c>
      <c r="H44" s="65">
        <v>0</v>
      </c>
      <c r="I44" s="65">
        <v>1706.1703</v>
      </c>
      <c r="J44" s="65"/>
      <c r="K44" s="154">
        <f t="shared" si="5"/>
        <v>42176.995061728398</v>
      </c>
      <c r="L44" s="69">
        <f>(K44/28858)*100</f>
        <v>146.15356248433156</v>
      </c>
      <c r="M44" s="69">
        <f>(K44/28858)*100</f>
        <v>146.15356248433156</v>
      </c>
      <c r="N44" s="60"/>
      <c r="O44" s="60"/>
      <c r="P44" s="60"/>
      <c r="Q44" s="100">
        <f>28858-K44</f>
        <v>-13318.995061728398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152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152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152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152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32</v>
      </c>
      <c r="E49" s="65">
        <f t="shared" si="9"/>
        <v>449.2</v>
      </c>
      <c r="F49" s="65">
        <v>0</v>
      </c>
      <c r="G49" s="65">
        <v>0</v>
      </c>
      <c r="H49" s="65">
        <v>0</v>
      </c>
      <c r="I49" s="65">
        <v>449.2</v>
      </c>
      <c r="J49" s="65"/>
      <c r="K49" s="152">
        <f t="shared" si="5"/>
        <v>14037.5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59" t="s">
        <v>55</v>
      </c>
      <c r="B50" s="159"/>
      <c r="C50" s="159"/>
      <c r="D50" s="159"/>
      <c r="E50" s="159"/>
      <c r="F50" s="159"/>
      <c r="G50" s="159"/>
      <c r="H50" s="159"/>
      <c r="I50" s="140"/>
      <c r="J50" s="1"/>
      <c r="K50" s="155"/>
      <c r="L50" s="4"/>
      <c r="M50" s="4"/>
      <c r="N50" s="11"/>
      <c r="O50" s="11"/>
      <c r="P50" s="11"/>
    </row>
    <row r="51" spans="1:16" ht="19.5" customHeight="1">
      <c r="A51" s="140"/>
      <c r="B51" s="140"/>
      <c r="C51" s="140"/>
      <c r="D51" s="140"/>
      <c r="E51" s="140"/>
      <c r="F51" s="140"/>
      <c r="G51" s="13"/>
      <c r="H51" s="140"/>
      <c r="I51" s="140"/>
      <c r="J51" s="1"/>
      <c r="K51" s="155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9"/>
      <c r="H52" s="73"/>
      <c r="I52" s="73"/>
      <c r="J52" s="73"/>
      <c r="K52" s="156"/>
    </row>
    <row r="53" spans="1:16" ht="18.75">
      <c r="A53" s="2"/>
      <c r="B53" s="2"/>
      <c r="C53" s="2"/>
      <c r="D53" s="9" t="s">
        <v>8</v>
      </c>
      <c r="E53" s="2"/>
      <c r="F53" s="2"/>
      <c r="G53" s="138"/>
      <c r="H53" s="2"/>
      <c r="I53" s="2"/>
      <c r="J53" s="2"/>
      <c r="K53" s="157"/>
    </row>
    <row r="54" spans="1:16" ht="18.75">
      <c r="A54" s="138" t="s">
        <v>9</v>
      </c>
      <c r="B54" s="2"/>
      <c r="C54" s="2"/>
      <c r="D54" s="2"/>
      <c r="E54" s="2"/>
      <c r="F54" s="2"/>
      <c r="G54" s="138"/>
      <c r="H54" s="2"/>
      <c r="I54" s="2"/>
      <c r="J54" s="2"/>
      <c r="K54" s="142"/>
    </row>
    <row r="55" spans="1:16">
      <c r="K55" s="142"/>
    </row>
    <row r="56" spans="1:16">
      <c r="K56" s="142"/>
    </row>
    <row r="57" spans="1:16" ht="18.75">
      <c r="A57" s="2"/>
      <c r="K57" s="142"/>
    </row>
    <row r="58" spans="1:16" ht="18.75">
      <c r="A58" s="2"/>
      <c r="K58" s="142"/>
    </row>
    <row r="59" spans="1:16">
      <c r="K59" s="142"/>
    </row>
    <row r="60" spans="1:16">
      <c r="K60" s="142"/>
    </row>
    <row r="61" spans="1:16">
      <c r="K61" s="142"/>
    </row>
    <row r="62" spans="1:16">
      <c r="K62" s="142"/>
    </row>
    <row r="63" spans="1:16">
      <c r="K63" s="142"/>
    </row>
    <row r="64" spans="1:16">
      <c r="K64" s="142"/>
    </row>
    <row r="65" spans="1:11">
      <c r="K65" s="142"/>
    </row>
    <row r="66" spans="1:11">
      <c r="K66" s="142"/>
    </row>
    <row r="67" spans="1:11" ht="18.75">
      <c r="A67" s="2" t="s">
        <v>51</v>
      </c>
      <c r="K67" s="142"/>
    </row>
    <row r="68" spans="1:11" ht="18.75">
      <c r="A68" s="2" t="s">
        <v>57</v>
      </c>
      <c r="K68" s="142"/>
    </row>
    <row r="69" spans="1:11">
      <c r="K69" s="142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2018-10-02T16:12:36Z</cp:lastPrinted>
  <dcterms:created xsi:type="dcterms:W3CDTF">2013-04-16T11:53:23Z</dcterms:created>
  <dcterms:modified xsi:type="dcterms:W3CDTF">2018-10-03T06:18:09Z</dcterms:modified>
</cp:coreProperties>
</file>