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15" windowWidth="18975" windowHeight="10485"/>
  </bookViews>
  <sheets>
    <sheet name="январь 2020" sheetId="13" r:id="rId1"/>
  </sheets>
  <definedNames>
    <definedName name="_xlnm.Print_Area" localSheetId="0">'январь 2020'!$A$1:$L$66</definedName>
  </definedNames>
  <calcPr calcId="145621"/>
</workbook>
</file>

<file path=xl/calcChain.xml><?xml version="1.0" encoding="utf-8"?>
<calcChain xmlns="http://schemas.openxmlformats.org/spreadsheetml/2006/main">
  <c r="L32" i="13"/>
  <c r="K32"/>
  <c r="E54" l="1"/>
  <c r="J54" s="1"/>
  <c r="E53"/>
  <c r="J53" s="1"/>
  <c r="E52"/>
  <c r="J52" s="1"/>
  <c r="E51"/>
  <c r="J51" s="1"/>
  <c r="E50"/>
  <c r="J50" s="1"/>
  <c r="E49"/>
  <c r="J49" s="1"/>
  <c r="E47"/>
  <c r="J47" s="1"/>
  <c r="K47" s="1"/>
  <c r="L47" s="1"/>
  <c r="E46"/>
  <c r="J46" s="1"/>
  <c r="E45"/>
  <c r="J45" s="1"/>
  <c r="H43"/>
  <c r="G43"/>
  <c r="F43"/>
  <c r="D43"/>
  <c r="B43"/>
  <c r="E41"/>
  <c r="J41" s="1"/>
  <c r="E40"/>
  <c r="J40" s="1"/>
  <c r="E39"/>
  <c r="J39" s="1"/>
  <c r="J38"/>
  <c r="E38"/>
  <c r="E37"/>
  <c r="J37" s="1"/>
  <c r="E36"/>
  <c r="J36" s="1"/>
  <c r="E35"/>
  <c r="J35" s="1"/>
  <c r="E34"/>
  <c r="J34" s="1"/>
  <c r="E32"/>
  <c r="J32" s="1"/>
  <c r="E31"/>
  <c r="E30"/>
  <c r="J30" s="1"/>
  <c r="G28"/>
  <c r="F28"/>
  <c r="D28"/>
  <c r="B28"/>
  <c r="E26"/>
  <c r="J26" s="1"/>
  <c r="E25"/>
  <c r="J25" s="1"/>
  <c r="J24"/>
  <c r="E24"/>
  <c r="E23"/>
  <c r="J23" s="1"/>
  <c r="J22"/>
  <c r="E22"/>
  <c r="E21"/>
  <c r="J21" s="1"/>
  <c r="E19"/>
  <c r="J19" s="1"/>
  <c r="K19" s="1"/>
  <c r="L19" s="1"/>
  <c r="E18"/>
  <c r="J18" s="1"/>
  <c r="E17"/>
  <c r="I15"/>
  <c r="H15"/>
  <c r="G15"/>
  <c r="F15"/>
  <c r="D15"/>
  <c r="B15"/>
  <c r="E28" l="1"/>
  <c r="J28" s="1"/>
  <c r="E15"/>
  <c r="J15" s="1"/>
  <c r="E43"/>
  <c r="J43" s="1"/>
  <c r="J17"/>
  <c r="J31"/>
</calcChain>
</file>

<file path=xl/sharedStrings.xml><?xml version="1.0" encoding="utf-8"?>
<sst xmlns="http://schemas.openxmlformats.org/spreadsheetml/2006/main" count="128" uniqueCount="59">
  <si>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</si>
  <si>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</si>
  <si>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</si>
  <si>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</si>
  <si>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</si>
  <si>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</si>
  <si>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</si>
  <si>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</si>
  <si>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</si>
  <si>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</si>
  <si>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</si>
  <si>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</si>
  <si>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</si>
  <si>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</si>
  <si>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</si>
  <si>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</si>
  <si>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</si>
  <si>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</si>
  <si>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</si>
  <si>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</si>
  <si>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</si>
  <si>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>средства областного бюджета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</si>
  <si>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</si>
  <si>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</si>
  <si>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</si>
  <si>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</si>
  <si>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педагогические работники образовательных организаций, реализующие программы дошкольного образования </t>
  </si>
  <si>
    <r>
      <t xml:space="preserve">педагогические работники и </t>
    </r>
    <r>
      <rPr>
        <b/>
        <sz val="12"/>
        <color theme="1"/>
        <rFont val="Times New Roman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Times New Roman"/>
        <family val="1"/>
        <charset val="204"/>
      </rPr>
      <t>, реализующие программы общего образования</t>
    </r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</si>
  <si>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</si>
  <si>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</si>
  <si>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</si>
  <si>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</si>
  <si>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</si>
  <si>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 xml:space="preserve">учителя </t>
  </si>
  <si>
    <t>Среднемесячная  заработная плата работников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</si>
  <si>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</si>
  <si>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</si>
  <si>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</si>
  <si>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муниципальных  образовательных организаций Тульской области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</si>
  <si>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</si>
  <si>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</si>
  <si>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r>
      <rPr>
        <b/>
        <sz val="16"/>
        <color theme="1"/>
        <rFont val="Times New Roman"/>
        <family val="1"/>
        <charset val="204"/>
      </rPr>
      <t>**</t>
    </r>
    <r>
      <rPr>
        <sz val="12"/>
        <color theme="1"/>
        <rFont val="Times New Roman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</si>
  <si>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Times New Roman"/>
        <family val="1"/>
        <charset val="204"/>
      </rPr>
      <t xml:space="preserve">*** </t>
    </r>
    <r>
      <rPr>
        <sz val="12"/>
        <color theme="1"/>
        <rFont val="Times New Roman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</si>
  <si>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t>Среднесписочная численность работников образовательных организаций (данные приводятся с одним десятичным знаком)</t>
  </si>
  <si>
    <t>Фонд заработной платы (без начислений)*</t>
  </si>
  <si>
    <r>
      <t>*</t>
    </r>
    <r>
      <rPr>
        <sz val="12"/>
        <color theme="1"/>
        <rFont val="Times New Roman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</si>
  <si>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</si>
  <si>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</si>
  <si>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>С.В. Пашков</t>
  </si>
  <si>
    <t xml:space="preserve">Исполнитель: Борисова Ирина Игоревна </t>
  </si>
  <si>
    <t>Экономист 1 категории</t>
  </si>
  <si>
    <t>МКУ "Центр техобслуживания образования"</t>
  </si>
  <si>
    <t xml:space="preserve">работники, всего: </t>
  </si>
  <si>
    <t>в том числе фактическое количество шт. ед.,  занятых другими работниками учреждения и внешними совместителями</t>
  </si>
  <si>
    <t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звания,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санаторно-курортное лечение в соответствии с Законом Тульской области от 30 сентября 2013 года № 1989-ЗТО «Об образовании»;           2) Закон Тульской области от 20.12.1995 №21-ЗТО  "О библиотечном деле"</t>
  </si>
  <si>
    <t>педагоги-психологи</t>
  </si>
  <si>
    <t>заведующие учебной частью образовательных организаций, реализующие программы общего образования</t>
  </si>
  <si>
    <t>Тел. 8(48754) 6-14-81</t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</si>
  <si>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январь   </t>
    </r>
    <r>
      <rPr>
        <b/>
        <sz val="14"/>
        <color theme="1"/>
        <rFont val="Times New Roman"/>
        <family val="1"/>
        <charset val="204"/>
      </rPr>
      <t>2020 год</t>
    </r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</si>
</sst>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00"/>
  </numFmts>
  <fonts count="2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2" borderId="0" xfId="0" applyFont="1" applyFill="1" applyBorder="1" applyAlignment="1">
      <alignment vertical="top" wrapText="1"/>
    </xf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8" fillId="0" borderId="0" xfId="0" applyFont="1"/>
    <xf numFmtId="0" fontId="13" fillId="0" borderId="11" xfId="0" applyFont="1" applyBorder="1"/>
    <xf numFmtId="0" fontId="15" fillId="0" borderId="0" xfId="0" applyFont="1"/>
    <xf numFmtId="0" fontId="5" fillId="5" borderId="1" xfId="0" applyFont="1" applyFill="1" applyBorder="1" applyAlignment="1">
      <alignment horizontal="justify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justify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justify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3" fontId="2" fillId="3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3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3" fontId="2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3" fontId="0" fillId="0" borderId="0" xfId="0" applyNumberFormat="1"/>
    <xf numFmtId="43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left" vertical="center"/>
    </xf>
    <xf numFmtId="43" fontId="4" fillId="0" borderId="0" xfId="0" applyNumberFormat="1" applyFont="1"/>
    <xf numFmtId="43" fontId="15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43" fontId="11" fillId="3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center" wrapText="1"/>
    </xf>
    <xf numFmtId="43" fontId="2" fillId="2" borderId="0" xfId="0" applyNumberFormat="1" applyFont="1" applyFill="1" applyBorder="1" applyAlignment="1">
      <alignment vertical="top" wrapText="1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left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43" fontId="1" fillId="0" borderId="0" xfId="0" applyNumberFormat="1" applyFont="1" applyAlignment="1">
      <alignment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2" fontId="12" fillId="3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justify" vertical="top" wrapText="1"/>
    </xf>
    <xf numFmtId="43" fontId="17" fillId="3" borderId="1" xfId="0" applyNumberFormat="1" applyFont="1" applyFill="1" applyBorder="1" applyAlignment="1">
      <alignment horizontal="center" vertical="center" wrapText="1"/>
    </xf>
    <xf numFmtId="43" fontId="19" fillId="0" borderId="0" xfId="0" applyNumberFormat="1" applyFont="1"/>
    <xf numFmtId="0" fontId="19" fillId="0" borderId="0" xfId="0" applyFont="1"/>
    <xf numFmtId="0" fontId="20" fillId="4" borderId="1" xfId="0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43" fontId="3" fillId="2" borderId="3" xfId="0" applyNumberFormat="1" applyFont="1" applyFill="1" applyBorder="1" applyAlignment="1">
      <alignment horizontal="center" vertical="top" wrapText="1"/>
    </xf>
    <xf numFmtId="43" fontId="3" fillId="2" borderId="6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tabSelected="1" view="pageBreakPreview" topLeftCell="A36" zoomScale="60" workbookViewId="0">
      <selection activeCell="C47" sqref="C47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18.75">
      <c r="A2" s="116" t="s">
        <v>34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3" ht="18.75">
      <c r="A3" s="116" t="s">
        <v>38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ht="18.75">
      <c r="A4" s="116" t="s">
        <v>58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3">
      <c r="A5" s="117" t="s">
        <v>10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3" ht="18.75">
      <c r="A6" s="118" t="s">
        <v>46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3" ht="15.75">
      <c r="A7" s="119" t="s">
        <v>22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9" spans="1:13" ht="27" customHeight="1">
      <c r="A9" s="106" t="s">
        <v>11</v>
      </c>
      <c r="B9" s="107" t="s">
        <v>24</v>
      </c>
      <c r="C9" s="108"/>
      <c r="D9" s="100" t="s">
        <v>43</v>
      </c>
      <c r="E9" s="107" t="s">
        <v>44</v>
      </c>
      <c r="F9" s="110"/>
      <c r="G9" s="110"/>
      <c r="H9" s="110"/>
      <c r="I9" s="110"/>
      <c r="J9" s="111" t="s">
        <v>12</v>
      </c>
      <c r="K9" s="97" t="s">
        <v>39</v>
      </c>
      <c r="L9" s="97" t="s">
        <v>40</v>
      </c>
    </row>
    <row r="10" spans="1:13" ht="55.5" customHeight="1">
      <c r="A10" s="106"/>
      <c r="B10" s="100" t="s">
        <v>20</v>
      </c>
      <c r="C10" s="100" t="s">
        <v>53</v>
      </c>
      <c r="D10" s="109"/>
      <c r="E10" s="100" t="s">
        <v>20</v>
      </c>
      <c r="F10" s="103" t="s">
        <v>19</v>
      </c>
      <c r="G10" s="104"/>
      <c r="H10" s="105"/>
      <c r="I10" s="100" t="s">
        <v>18</v>
      </c>
      <c r="J10" s="112"/>
      <c r="K10" s="98"/>
      <c r="L10" s="98"/>
    </row>
    <row r="11" spans="1:13" ht="204" customHeight="1">
      <c r="A11" s="106"/>
      <c r="B11" s="101"/>
      <c r="C11" s="101"/>
      <c r="D11" s="109"/>
      <c r="E11" s="102"/>
      <c r="F11" s="92" t="s">
        <v>54</v>
      </c>
      <c r="G11" s="6" t="s">
        <v>21</v>
      </c>
      <c r="H11" s="6" t="s">
        <v>37</v>
      </c>
      <c r="I11" s="101"/>
      <c r="J11" s="113"/>
      <c r="K11" s="99"/>
      <c r="L11" s="99"/>
    </row>
    <row r="12" spans="1:13" ht="19.5" customHeight="1">
      <c r="A12" s="100"/>
      <c r="B12" s="114" t="s">
        <v>25</v>
      </c>
      <c r="C12" s="115"/>
      <c r="D12" s="90" t="s">
        <v>0</v>
      </c>
      <c r="E12" s="90" t="s">
        <v>1</v>
      </c>
      <c r="F12" s="90" t="s">
        <v>1</v>
      </c>
      <c r="G12" s="90" t="s">
        <v>1</v>
      </c>
      <c r="H12" s="90" t="s">
        <v>1</v>
      </c>
      <c r="I12" s="90" t="s">
        <v>1</v>
      </c>
      <c r="J12" s="93" t="s">
        <v>17</v>
      </c>
      <c r="K12" s="90" t="s">
        <v>16</v>
      </c>
      <c r="L12" s="90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705.9</v>
      </c>
      <c r="E15" s="89">
        <f t="shared" si="0"/>
        <v>15818.974999999999</v>
      </c>
      <c r="F15" s="80">
        <f t="shared" si="0"/>
        <v>94.320999999999998</v>
      </c>
      <c r="G15" s="80">
        <f t="shared" si="0"/>
        <v>13733.454999999998</v>
      </c>
      <c r="H15" s="80">
        <f t="shared" si="0"/>
        <v>1991.1990000000001</v>
      </c>
      <c r="I15" s="80">
        <f t="shared" si="0"/>
        <v>0</v>
      </c>
      <c r="J15" s="82">
        <f>(E15/D15)*1000</f>
        <v>22409.654341974783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490.09899999999999</v>
      </c>
      <c r="F17" s="41">
        <v>0</v>
      </c>
      <c r="G17" s="41">
        <v>490.09899999999999</v>
      </c>
      <c r="H17" s="41">
        <v>0</v>
      </c>
      <c r="I17" s="41">
        <v>0</v>
      </c>
      <c r="J17" s="42">
        <f>(E17/D17)*1000</f>
        <v>40841.583333333336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982.11400000000003</v>
      </c>
      <c r="F18" s="87">
        <v>28.777000000000001</v>
      </c>
      <c r="G18" s="41">
        <v>953.33699999999999</v>
      </c>
      <c r="H18" s="41">
        <v>0</v>
      </c>
      <c r="I18" s="41">
        <v>0</v>
      </c>
      <c r="J18" s="42">
        <f t="shared" ref="J18:J26" si="2">(E18/D18)*1000</f>
        <v>43075.175438596489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236.6</v>
      </c>
      <c r="E19" s="41">
        <f t="shared" si="1"/>
        <v>7543.9429999999993</v>
      </c>
      <c r="F19" s="41">
        <v>56.292999999999999</v>
      </c>
      <c r="G19" s="87">
        <v>7487.65</v>
      </c>
      <c r="H19" s="41">
        <v>0</v>
      </c>
      <c r="I19" s="41">
        <v>0</v>
      </c>
      <c r="J19" s="65">
        <f t="shared" si="2"/>
        <v>31884.797125950972</v>
      </c>
      <c r="K19" s="77">
        <f>(J19/31884.4)*100</f>
        <v>100.00124551803067</v>
      </c>
      <c r="L19" s="77">
        <f>K19</f>
        <v>100.00124551803067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29.25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61.198999999999998</v>
      </c>
      <c r="F21" s="41">
        <v>0</v>
      </c>
      <c r="G21" s="41">
        <v>61.198999999999998</v>
      </c>
      <c r="H21" s="41">
        <v>0</v>
      </c>
      <c r="I21" s="41">
        <v>0</v>
      </c>
      <c r="J21" s="42">
        <f t="shared" si="2"/>
        <v>24479.599999999999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38.1" customHeight="1">
      <c r="A26" s="10" t="s">
        <v>5</v>
      </c>
      <c r="B26" s="11">
        <v>557.35</v>
      </c>
      <c r="C26" s="11">
        <v>3.5</v>
      </c>
      <c r="D26" s="41">
        <v>434.5</v>
      </c>
      <c r="E26" s="41">
        <f>F26+G26+H26</f>
        <v>6802.8189999999995</v>
      </c>
      <c r="F26" s="41">
        <v>9.2509999999999994</v>
      </c>
      <c r="G26" s="41">
        <v>4802.3689999999997</v>
      </c>
      <c r="H26" s="41">
        <v>1991.1990000000001</v>
      </c>
      <c r="I26" s="41">
        <v>0</v>
      </c>
      <c r="J26" s="42">
        <f t="shared" si="2"/>
        <v>15656.660529344073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847</v>
      </c>
      <c r="E28" s="43">
        <f>E30+E31+E32+E40+E41</f>
        <v>24261.336000000003</v>
      </c>
      <c r="F28" s="19">
        <f>F30+F31+F32+F40+F41</f>
        <v>91.77000000000001</v>
      </c>
      <c r="G28" s="19">
        <f>G30+G31+G32+G40+G41</f>
        <v>24169.565999999999</v>
      </c>
      <c r="H28" s="19">
        <v>0</v>
      </c>
      <c r="I28" s="19">
        <v>0</v>
      </c>
      <c r="J28" s="66">
        <f>(E28/D28)*1000</f>
        <v>28643.844155844159</v>
      </c>
      <c r="K28" s="19" t="s">
        <v>2</v>
      </c>
      <c r="L28" s="19" t="s">
        <v>2</v>
      </c>
      <c r="M28" s="55"/>
    </row>
    <row r="29" spans="1:14" ht="15.75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0.75" customHeight="1">
      <c r="A30" s="20" t="s">
        <v>4</v>
      </c>
      <c r="B30" s="21">
        <v>23</v>
      </c>
      <c r="C30" s="22" t="s">
        <v>32</v>
      </c>
      <c r="D30" s="45">
        <v>22</v>
      </c>
      <c r="E30" s="45">
        <f>F30+G30+H30+I30</f>
        <v>1302.164</v>
      </c>
      <c r="F30" s="45">
        <v>29.817</v>
      </c>
      <c r="G30" s="45">
        <v>1272.347</v>
      </c>
      <c r="H30" s="45">
        <v>0</v>
      </c>
      <c r="I30" s="45">
        <v>0</v>
      </c>
      <c r="J30" s="46">
        <f>(E30/D30)*1000</f>
        <v>59189.272727272728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47.5</v>
      </c>
      <c r="E31" s="45">
        <f t="shared" ref="E31:E41" si="4">F31+G31+H31+I31</f>
        <v>2828.3150000000001</v>
      </c>
      <c r="F31" s="45">
        <v>25.298999999999999</v>
      </c>
      <c r="G31" s="45">
        <v>2803.0160000000001</v>
      </c>
      <c r="H31" s="45">
        <v>0</v>
      </c>
      <c r="I31" s="45">
        <v>0</v>
      </c>
      <c r="J31" s="46">
        <f t="shared" ref="J31:J41" si="5">(E31/D31)*1000</f>
        <v>59543.473684210527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16.52</v>
      </c>
      <c r="D32" s="45">
        <v>430.5</v>
      </c>
      <c r="E32" s="45">
        <f t="shared" si="4"/>
        <v>14602.558000000001</v>
      </c>
      <c r="F32" s="47">
        <v>36.654000000000003</v>
      </c>
      <c r="G32" s="45">
        <v>14565.904</v>
      </c>
      <c r="H32" s="45">
        <v>0</v>
      </c>
      <c r="I32" s="45">
        <v>0</v>
      </c>
      <c r="J32" s="66">
        <f t="shared" si="5"/>
        <v>33919.995354239261</v>
      </c>
      <c r="K32" s="78">
        <f>(J32/33920)*100</f>
        <v>99.999986303771408</v>
      </c>
      <c r="L32" s="78">
        <f>K32</f>
        <v>99.999986303771408</v>
      </c>
      <c r="M32" s="52">
        <v>33920</v>
      </c>
    </row>
    <row r="33" spans="1:13" ht="17.2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2.5" customHeight="1">
      <c r="A34" s="85" t="s">
        <v>33</v>
      </c>
      <c r="B34" s="25">
        <v>638.41999999999996</v>
      </c>
      <c r="C34" s="18">
        <v>16.52</v>
      </c>
      <c r="D34" s="45">
        <v>392.3</v>
      </c>
      <c r="E34" s="45">
        <f t="shared" si="4"/>
        <v>13393.038</v>
      </c>
      <c r="F34" s="45">
        <v>35.579000000000001</v>
      </c>
      <c r="G34" s="45">
        <v>13357.459000000001</v>
      </c>
      <c r="H34" s="45">
        <v>0</v>
      </c>
      <c r="I34" s="45">
        <v>0</v>
      </c>
      <c r="J34" s="46">
        <f t="shared" si="5"/>
        <v>34139.785878154478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201.54900000000001</v>
      </c>
      <c r="F36" s="45">
        <v>0</v>
      </c>
      <c r="G36" s="45">
        <v>201.54900000000001</v>
      </c>
      <c r="H36" s="45">
        <v>0</v>
      </c>
      <c r="I36" s="45">
        <v>0</v>
      </c>
      <c r="J36" s="46">
        <f t="shared" si="5"/>
        <v>33591.5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 t="s">
        <v>32</v>
      </c>
      <c r="D40" s="45">
        <v>11</v>
      </c>
      <c r="E40" s="45">
        <f t="shared" si="4"/>
        <v>284.041</v>
      </c>
      <c r="F40" s="45">
        <v>0</v>
      </c>
      <c r="G40" s="45">
        <v>284.041</v>
      </c>
      <c r="H40" s="45">
        <v>0</v>
      </c>
      <c r="I40" s="45">
        <v>0</v>
      </c>
      <c r="J40" s="46">
        <f t="shared" si="5"/>
        <v>25821.909090909092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45">
        <v>336</v>
      </c>
      <c r="E41" s="45">
        <f t="shared" si="4"/>
        <v>5244.2579999999998</v>
      </c>
      <c r="F41" s="45">
        <v>0</v>
      </c>
      <c r="G41" s="45">
        <v>5244.2579999999998</v>
      </c>
      <c r="H41" s="45">
        <v>0</v>
      </c>
      <c r="I41" s="45">
        <v>0</v>
      </c>
      <c r="J41" s="46">
        <f t="shared" si="5"/>
        <v>15607.910714285714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15.75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75.8</v>
      </c>
      <c r="E43" s="32">
        <f>E45+E46+E47+E54</f>
        <v>2137.9839999999999</v>
      </c>
      <c r="F43" s="32">
        <f t="shared" ref="F43:H43" si="6">F45+F46+F47+F54</f>
        <v>9.5940000000000012</v>
      </c>
      <c r="G43" s="32">
        <f t="shared" si="6"/>
        <v>0</v>
      </c>
      <c r="H43" s="32">
        <f t="shared" si="6"/>
        <v>2128.39</v>
      </c>
      <c r="I43" s="32"/>
      <c r="J43" s="44">
        <f>(E43/D43)*1000</f>
        <v>28205.593667546174</v>
      </c>
      <c r="K43" s="32" t="s">
        <v>2</v>
      </c>
      <c r="L43" s="32" t="s">
        <v>2</v>
      </c>
      <c r="M43" s="55"/>
    </row>
    <row r="44" spans="1:13" ht="15.75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15.75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191.32500000000002</v>
      </c>
      <c r="F45" s="48">
        <v>3.4119999999999999</v>
      </c>
      <c r="G45" s="48">
        <v>0</v>
      </c>
      <c r="H45" s="48">
        <v>187.91300000000001</v>
      </c>
      <c r="I45" s="48"/>
      <c r="J45" s="49">
        <f t="shared" ref="J45:J54" si="7">(E45/D45)*1000</f>
        <v>47831.250000000007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139.441</v>
      </c>
      <c r="F46" s="48">
        <v>3.0710000000000002</v>
      </c>
      <c r="G46" s="48">
        <v>0</v>
      </c>
      <c r="H46" s="48">
        <v>136.37</v>
      </c>
      <c r="I46" s="48"/>
      <c r="J46" s="49">
        <f t="shared" si="7"/>
        <v>46480.333333333336</v>
      </c>
      <c r="K46" s="32" t="s">
        <v>2</v>
      </c>
      <c r="L46" s="32" t="s">
        <v>2</v>
      </c>
    </row>
    <row r="47" spans="1:13" ht="82.5" customHeight="1">
      <c r="A47" s="38" t="s">
        <v>31</v>
      </c>
      <c r="B47" s="39">
        <v>68.28</v>
      </c>
      <c r="C47" s="61">
        <v>8.32</v>
      </c>
      <c r="D47" s="48">
        <v>38.799999999999997</v>
      </c>
      <c r="E47" s="48">
        <f t="shared" si="8"/>
        <v>1316.096</v>
      </c>
      <c r="F47" s="48">
        <v>3.1110000000000002</v>
      </c>
      <c r="G47" s="48">
        <v>0</v>
      </c>
      <c r="H47" s="48">
        <v>1312.9849999999999</v>
      </c>
      <c r="I47" s="48"/>
      <c r="J47" s="49">
        <f t="shared" si="7"/>
        <v>33920</v>
      </c>
      <c r="K47" s="79">
        <f>(J47/33920)*100</f>
        <v>100</v>
      </c>
      <c r="L47" s="79">
        <f>K47</f>
        <v>100</v>
      </c>
      <c r="M47" s="52">
        <v>33920</v>
      </c>
    </row>
    <row r="48" spans="1:13" ht="16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 t="s">
        <v>32</v>
      </c>
      <c r="D49" s="48">
        <v>2.8</v>
      </c>
      <c r="E49" s="48">
        <f t="shared" si="8"/>
        <v>102.943</v>
      </c>
      <c r="F49" s="48">
        <v>0</v>
      </c>
      <c r="G49" s="48">
        <v>0</v>
      </c>
      <c r="H49" s="48">
        <v>102.943</v>
      </c>
      <c r="I49" s="48"/>
      <c r="J49" s="49">
        <f t="shared" si="7"/>
        <v>36765.357142857138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30</v>
      </c>
      <c r="E54" s="48">
        <f t="shared" si="8"/>
        <v>491.12200000000001</v>
      </c>
      <c r="F54" s="48">
        <v>0</v>
      </c>
      <c r="G54" s="48">
        <v>0</v>
      </c>
      <c r="H54" s="48">
        <v>491.12200000000001</v>
      </c>
      <c r="I54" s="48"/>
      <c r="J54" s="49">
        <f t="shared" si="7"/>
        <v>16370.733333333334</v>
      </c>
      <c r="K54" s="32" t="s">
        <v>2</v>
      </c>
      <c r="L54" s="32" t="s">
        <v>2</v>
      </c>
    </row>
    <row r="55" spans="1:13" ht="19.5" customHeight="1">
      <c r="A55" s="94">
        <v>0</v>
      </c>
      <c r="B55" s="94"/>
      <c r="C55" s="94"/>
      <c r="D55" s="94"/>
      <c r="E55" s="94"/>
      <c r="F55" s="94"/>
      <c r="G55" s="94"/>
      <c r="H55" s="91"/>
      <c r="I55" s="1"/>
      <c r="J55" s="67"/>
      <c r="K55" s="5"/>
      <c r="L55" s="5"/>
    </row>
    <row r="56" spans="1:13" ht="19.5" customHeight="1">
      <c r="A56" s="95" t="s">
        <v>45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</row>
    <row r="57" spans="1:13" s="57" customFormat="1" ht="29.45" customHeight="1">
      <c r="A57" s="96" t="s">
        <v>41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74"/>
    </row>
    <row r="58" spans="1:13" s="8" customFormat="1" ht="23.25" customHeight="1">
      <c r="A58" s="96" t="s">
        <v>42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54"/>
    </row>
    <row r="59" spans="1:13" ht="4.5" customHeight="1">
      <c r="A59" s="91"/>
      <c r="B59" s="91"/>
      <c r="C59" s="91"/>
      <c r="D59" s="91"/>
      <c r="E59" s="91"/>
      <c r="F59" s="91"/>
      <c r="G59" s="91"/>
      <c r="H59" s="91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88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11811023622047245" top="0.35433070866141736" bottom="0.35433070866141736" header="0.31496062992125984" footer="0.31496062992125984"/>
  <pageSetup paperSize="9" scale="5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2020</vt:lpstr>
      <vt:lpstr>'январь 2020'!Область_печати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2020-01-31T10:05:19Z</cp:lastPrinted>
  <dcterms:created xsi:type="dcterms:W3CDTF">2013-04-16T11:53:23Z</dcterms:created>
  <dcterms:modified xsi:type="dcterms:W3CDTF">2020-02-06T07:14:32Z</dcterms:modified>
</cp:coreProperties>
</file>