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95" windowWidth="18975" windowHeight="10905" activeTab="3"/>
  </bookViews>
  <sheets>
    <sheet name="ЯНВАРЬ" sheetId="1" r:id="rId1"/>
    <sheet name="ФЕВРАЛЬ" sheetId="2" r:id="rId2"/>
    <sheet name="МАРТ" sheetId="3" r:id="rId3"/>
    <sheet name="АПРЕЛЬ" sheetId="4" r:id="rId4"/>
  </sheets>
  <definedNames>
    <definedName name="_xlnm.Print_Area" localSheetId="3">АПРЕЛЬ!$A$1:$L$57</definedName>
    <definedName name="_xlnm.Print_Area" localSheetId="2">МАРТ!$A$1:$L$57</definedName>
    <definedName name="_xlnm.Print_Area" localSheetId="1">ФЕВРАЛЬ!$A$1:$L$57</definedName>
    <definedName name="_xlnm.Print_Area" localSheetId="0">ЯНВАРЬ!$A$1:$L$57</definedName>
  </definedNames>
  <calcPr calcId="124519"/>
</workbook>
</file>

<file path=xl/calcChain.xml><?xml version="1.0" encoding="utf-8"?>
<calcChain xmlns="http://schemas.openxmlformats.org/spreadsheetml/2006/main">
  <c r="E34" i="4"/>
  <c r="E26"/>
  <c r="E45" l="1"/>
  <c r="J45" s="1"/>
  <c r="E44"/>
  <c r="J44" s="1"/>
  <c r="E43"/>
  <c r="J43" s="1"/>
  <c r="E42"/>
  <c r="J42" s="1"/>
  <c r="E41"/>
  <c r="J41" s="1"/>
  <c r="E40"/>
  <c r="J40" s="1"/>
  <c r="E39"/>
  <c r="J39" s="1"/>
  <c r="E38"/>
  <c r="J38" s="1"/>
  <c r="I36"/>
  <c r="H36"/>
  <c r="G36"/>
  <c r="F36"/>
  <c r="D36"/>
  <c r="B36"/>
  <c r="J34"/>
  <c r="E33"/>
  <c r="J33" s="1"/>
  <c r="E32"/>
  <c r="J32" s="1"/>
  <c r="E30"/>
  <c r="J30" s="1"/>
  <c r="E29"/>
  <c r="J29" s="1"/>
  <c r="E28"/>
  <c r="I26"/>
  <c r="H26"/>
  <c r="G26"/>
  <c r="F26"/>
  <c r="D26"/>
  <c r="B26"/>
  <c r="E24"/>
  <c r="J24" s="1"/>
  <c r="J23"/>
  <c r="J22"/>
  <c r="J21"/>
  <c r="J20"/>
  <c r="E19"/>
  <c r="J19" s="1"/>
  <c r="E18"/>
  <c r="J18" s="1"/>
  <c r="E17"/>
  <c r="J17" s="1"/>
  <c r="H15"/>
  <c r="G15"/>
  <c r="F15"/>
  <c r="D15"/>
  <c r="B15"/>
  <c r="E36" l="1"/>
  <c r="J36" s="1"/>
  <c r="J26"/>
  <c r="L30"/>
  <c r="K30"/>
  <c r="L40"/>
  <c r="K40"/>
  <c r="L19"/>
  <c r="K19"/>
  <c r="E15"/>
  <c r="J15" s="1"/>
  <c r="J28"/>
  <c r="F26" i="3"/>
  <c r="J36" l="1"/>
  <c r="L19" l="1"/>
  <c r="L40" l="1"/>
  <c r="L30"/>
  <c r="K19"/>
  <c r="E45" l="1"/>
  <c r="J45" s="1"/>
  <c r="J44"/>
  <c r="E44"/>
  <c r="E43"/>
  <c r="J43" s="1"/>
  <c r="J42"/>
  <c r="E42"/>
  <c r="E41"/>
  <c r="J41" s="1"/>
  <c r="E40"/>
  <c r="J40" s="1"/>
  <c r="K40" s="1"/>
  <c r="E39"/>
  <c r="J39" s="1"/>
  <c r="E38"/>
  <c r="I36"/>
  <c r="H36"/>
  <c r="G36"/>
  <c r="F36"/>
  <c r="D36"/>
  <c r="B36"/>
  <c r="E34"/>
  <c r="J34" s="1"/>
  <c r="E33"/>
  <c r="J33" s="1"/>
  <c r="E32"/>
  <c r="J32" s="1"/>
  <c r="E30"/>
  <c r="J30" s="1"/>
  <c r="K30" s="1"/>
  <c r="E29"/>
  <c r="J29" s="1"/>
  <c r="E28"/>
  <c r="J28" s="1"/>
  <c r="I26"/>
  <c r="H26"/>
  <c r="G26"/>
  <c r="D26"/>
  <c r="B26"/>
  <c r="E24"/>
  <c r="J24" s="1"/>
  <c r="J23"/>
  <c r="J22"/>
  <c r="J21"/>
  <c r="J20"/>
  <c r="E19"/>
  <c r="J19" s="1"/>
  <c r="E18"/>
  <c r="J18" s="1"/>
  <c r="E17"/>
  <c r="J17" s="1"/>
  <c r="H15"/>
  <c r="G15"/>
  <c r="F15"/>
  <c r="D15"/>
  <c r="B15"/>
  <c r="E36" l="1"/>
  <c r="E26"/>
  <c r="J26" s="1"/>
  <c r="E15"/>
  <c r="J15" s="1"/>
  <c r="J38"/>
  <c r="E36" i="2"/>
  <c r="F36"/>
  <c r="G36"/>
  <c r="H36"/>
  <c r="I36"/>
  <c r="J36"/>
  <c r="E36" i="1"/>
  <c r="F36"/>
  <c r="G36"/>
  <c r="H36"/>
  <c r="I36"/>
  <c r="J36"/>
  <c r="L19" i="2" l="1"/>
  <c r="K19"/>
  <c r="E45" l="1"/>
  <c r="J45" s="1"/>
  <c r="E44"/>
  <c r="J44" s="1"/>
  <c r="E43"/>
  <c r="J43" s="1"/>
  <c r="E42"/>
  <c r="J42" s="1"/>
  <c r="E41"/>
  <c r="J41" s="1"/>
  <c r="E40"/>
  <c r="J40" s="1"/>
  <c r="K40" s="1"/>
  <c r="L40" s="1"/>
  <c r="E39"/>
  <c r="J39" s="1"/>
  <c r="E38"/>
  <c r="J38" s="1"/>
  <c r="D36"/>
  <c r="B36"/>
  <c r="E34"/>
  <c r="J34" s="1"/>
  <c r="E33"/>
  <c r="J33" s="1"/>
  <c r="E32"/>
  <c r="J32" s="1"/>
  <c r="E30"/>
  <c r="J30" s="1"/>
  <c r="K30" s="1"/>
  <c r="L30" s="1"/>
  <c r="E29"/>
  <c r="J29" s="1"/>
  <c r="E28"/>
  <c r="I26"/>
  <c r="H26"/>
  <c r="G26"/>
  <c r="F26"/>
  <c r="D26"/>
  <c r="B26"/>
  <c r="E24"/>
  <c r="J24" s="1"/>
  <c r="J23"/>
  <c r="J22"/>
  <c r="J21"/>
  <c r="J20"/>
  <c r="E19"/>
  <c r="J19" s="1"/>
  <c r="E18"/>
  <c r="J18" s="1"/>
  <c r="E17"/>
  <c r="J17" s="1"/>
  <c r="H15"/>
  <c r="G15"/>
  <c r="F15"/>
  <c r="D15"/>
  <c r="B15"/>
  <c r="E26" l="1"/>
  <c r="J26" s="1"/>
  <c r="J28"/>
  <c r="E15"/>
  <c r="J15" s="1"/>
  <c r="E28" i="1"/>
  <c r="D36" l="1"/>
  <c r="E39"/>
  <c r="E40"/>
  <c r="E41"/>
  <c r="E42"/>
  <c r="E43"/>
  <c r="E44"/>
  <c r="E45"/>
  <c r="E38"/>
  <c r="B36" l="1"/>
  <c r="I26"/>
  <c r="H26"/>
  <c r="G26"/>
  <c r="F26"/>
  <c r="E26"/>
  <c r="J26" s="1"/>
  <c r="D26"/>
  <c r="B26"/>
  <c r="L30"/>
  <c r="E34"/>
  <c r="E33"/>
  <c r="E30"/>
  <c r="E32" l="1"/>
  <c r="J32" s="1"/>
  <c r="E29"/>
  <c r="J29" s="1"/>
  <c r="J30"/>
  <c r="K30" s="1"/>
  <c r="J33"/>
  <c r="J34"/>
  <c r="J38"/>
  <c r="J39"/>
  <c r="J40"/>
  <c r="K40" s="1"/>
  <c r="L40" s="1"/>
  <c r="J41"/>
  <c r="J42"/>
  <c r="J43"/>
  <c r="J44"/>
  <c r="J45"/>
  <c r="J28" l="1"/>
  <c r="H15"/>
  <c r="G15"/>
  <c r="F15"/>
  <c r="D15"/>
  <c r="B15"/>
  <c r="J20"/>
  <c r="J21"/>
  <c r="J22"/>
  <c r="J23"/>
  <c r="J24"/>
  <c r="E24" l="1"/>
  <c r="E19"/>
  <c r="J19" s="1"/>
  <c r="K19" s="1"/>
  <c r="L19" s="1"/>
  <c r="E18"/>
  <c r="E17"/>
  <c r="J17" l="1"/>
  <c r="E15"/>
  <c r="J15" s="1"/>
  <c r="J18"/>
</calcChain>
</file>

<file path=xl/sharedStrings.xml><?xml version="1.0" encoding="utf-8"?>
<sst xmlns="http://schemas.openxmlformats.org/spreadsheetml/2006/main" count="452" uniqueCount="63">
  <si>
    <t>(человек)</t>
  </si>
  <si>
    <t>(тыс. руб.)</t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</si>
  <si>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</si>
  <si>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</si>
  <si>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</si>
  <si>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</si>
  <si>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</si>
  <si>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</si>
  <si>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</si>
  <si>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</si>
  <si>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</si>
  <si>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</si>
  <si>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</si>
  <si>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</si>
  <si>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</si>
  <si>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</si>
  <si>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</si>
  <si>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</si>
  <si>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</si>
  <si>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</si>
  <si>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</si>
  <si>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</si>
  <si>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</si>
  <si>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</si>
  <si>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</si>
  <si>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</si>
  <si>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</si>
  <si>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</si>
  <si>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</si>
  <si>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</si>
  <si>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</si>
  <si>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</si>
  <si>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</si>
  <si>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</si>
  <si>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</si>
  <si>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</si>
  <si>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</si>
  <si>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</si>
  <si>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</si>
  <si>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</si>
  <si>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</si>
  <si>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</si>
  <si>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</si>
  <si>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</si>
  <si>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</si>
  <si>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</si>
  <si>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</si>
  <si>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</si>
  <si>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t>за__</t>
    </r>
    <r>
      <rPr>
        <b/>
        <u/>
        <sz val="14"/>
        <color theme="1"/>
        <rFont val="Times New Roman"/>
        <family val="1"/>
        <charset val="204"/>
      </rPr>
      <t>январь</t>
    </r>
    <r>
      <rPr>
        <b/>
        <sz val="14"/>
        <color theme="1"/>
        <rFont val="Times New Roman"/>
        <family val="1"/>
        <charset val="204"/>
      </rPr>
      <t xml:space="preserve"> 2019 год</t>
    </r>
  </si>
  <si>
    <t>Комитет по образованию администрации муниципального образования Киреевский район</t>
  </si>
  <si>
    <r>
      <t xml:space="preserve">в том числе фактическое количество шт. ед.,  занятых другими работниками учреждения и </t>
    </r>
    <r>
      <rPr>
        <u/>
        <sz val="11"/>
        <color theme="1"/>
        <rFont val="Times New Roman"/>
        <family val="1"/>
        <charset val="204"/>
      </rPr>
      <t xml:space="preserve">внешними </t>
    </r>
    <r>
      <rPr>
        <sz val="11"/>
        <color theme="1"/>
        <rFont val="Times New Roman"/>
        <family val="1"/>
        <charset val="204"/>
      </rPr>
      <t>совместителями</t>
    </r>
  </si>
  <si>
    <r>
      <t xml:space="preserve"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</t>
    </r>
    <r>
      <rPr>
        <b/>
        <u/>
        <sz val="10"/>
        <color theme="1"/>
        <rFont val="Times New Roman"/>
        <family val="1"/>
        <charset val="204"/>
      </rPr>
      <t>звания</t>
    </r>
    <r>
      <rPr>
        <u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</t>
    </r>
    <r>
      <rPr>
        <b/>
        <u/>
        <sz val="10"/>
        <color theme="1"/>
        <rFont val="Times New Roman"/>
        <family val="1"/>
        <charset val="204"/>
      </rPr>
      <t>санаторно-курортное лечение</t>
    </r>
    <r>
      <rPr>
        <u/>
        <sz val="10"/>
        <color theme="1"/>
        <rFont val="Times New Roman"/>
        <family val="1"/>
        <charset val="204"/>
      </rPr>
      <t xml:space="preserve"> в соответствии</t>
    </r>
    <r>
      <rPr>
        <sz val="10"/>
        <color theme="1"/>
        <rFont val="Times New Roman"/>
        <family val="1"/>
        <charset val="204"/>
      </rPr>
      <t xml:space="preserve"> с Законом Тульской области от 30 сентября 2013 года № 1989-ЗТО «Об образовании»;           2) Закон Тульской области от 20.12.1995 №21-ЗТО  "О библиотечном деле"</t>
    </r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</si>
  <si>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</si>
  <si>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</si>
  <si>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</si>
  <si>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</si>
  <si>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</si>
  <si>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>Тел. 8(48754)6-14-81</t>
  </si>
  <si>
    <t>за_ ФЕВРАЛЬ 2019 год</t>
  </si>
  <si>
    <t>за_ МАРТ   2019 год</t>
  </si>
  <si>
    <t>за_ АПРЕЛЬ    2019 год</t>
  </si>
  <si>
    <t xml:space="preserve">Заместитель председателя комитета </t>
  </si>
  <si>
    <t>С.В. Сильянова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</si>
</sst>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"/>
    <numFmt numFmtId="165" formatCode="0.000"/>
    <numFmt numFmtId="166" formatCode="_-* #,##0.000\ _₽_-;\-* #,##0.000\ _₽_-;_-* &quot;-&quot;??\ _₽_-;_-@_-"/>
    <numFmt numFmtId="167" formatCode="_-* #,##0.000\ _₽_-;\-* #,##0.000\ _₽_-;_-* &quot;-&quot;???\ _₽_-;_-@_-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6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0" borderId="0" xfId="0" applyFont="1"/>
    <xf numFmtId="0" fontId="11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7" fillId="0" borderId="0" xfId="0" applyFont="1"/>
    <xf numFmtId="0" fontId="13" fillId="0" borderId="11" xfId="0" applyFont="1" applyBorder="1"/>
    <xf numFmtId="0" fontId="18" fillId="0" borderId="0" xfId="0" applyFont="1"/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43" fontId="10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43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center" vertical="center" wrapText="1"/>
    </xf>
    <xf numFmtId="43" fontId="1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7" fontId="2" fillId="5" borderId="1" xfId="0" applyNumberFormat="1" applyFont="1" applyFill="1" applyBorder="1" applyAlignment="1">
      <alignment horizontal="left" vertical="center" wrapText="1"/>
    </xf>
    <xf numFmtId="167" fontId="2" fillId="4" borderId="1" xfId="0" applyNumberFormat="1" applyFont="1" applyFill="1" applyBorder="1" applyAlignment="1">
      <alignment horizontal="left" vertical="center" wrapText="1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11" fillId="0" borderId="0" xfId="0" applyNumberFormat="1" applyFont="1" applyAlignment="1">
      <alignment vertical="top" wrapText="1"/>
    </xf>
    <xf numFmtId="43" fontId="3" fillId="0" borderId="0" xfId="0" applyNumberFormat="1" applyFont="1"/>
    <xf numFmtId="43" fontId="18" fillId="0" borderId="0" xfId="0" applyNumberFormat="1" applyFont="1"/>
    <xf numFmtId="167" fontId="3" fillId="4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66" fontId="10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view="pageBreakPreview" topLeftCell="A16" zoomScale="60" zoomScaleNormal="75" workbookViewId="0">
      <selection activeCell="D36" sqref="D36:J3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23" t="s">
        <v>35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18.75">
      <c r="A3" s="123" t="s">
        <v>39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ht="18.75">
      <c r="A4" s="123" t="s">
        <v>48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>
      <c r="A5" s="124" t="s">
        <v>11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8.75">
      <c r="A6" s="125" t="s">
        <v>49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ht="15.75">
      <c r="A7" s="105" t="s">
        <v>23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ht="8.4499999999999993" customHeight="1"/>
    <row r="9" spans="1:12" ht="27" customHeight="1">
      <c r="A9" s="119" t="s">
        <v>12</v>
      </c>
      <c r="B9" s="106" t="s">
        <v>25</v>
      </c>
      <c r="C9" s="122"/>
      <c r="D9" s="108" t="s">
        <v>45</v>
      </c>
      <c r="E9" s="106" t="s">
        <v>46</v>
      </c>
      <c r="F9" s="107"/>
      <c r="G9" s="107"/>
      <c r="H9" s="107"/>
      <c r="I9" s="107"/>
      <c r="J9" s="108" t="s">
        <v>13</v>
      </c>
      <c r="K9" s="113" t="s">
        <v>40</v>
      </c>
      <c r="L9" s="113" t="s">
        <v>41</v>
      </c>
    </row>
    <row r="10" spans="1:12" ht="55.5" customHeight="1">
      <c r="A10" s="119"/>
      <c r="B10" s="108" t="s">
        <v>21</v>
      </c>
      <c r="C10" s="108" t="s">
        <v>50</v>
      </c>
      <c r="D10" s="112"/>
      <c r="E10" s="108" t="s">
        <v>21</v>
      </c>
      <c r="F10" s="116" t="s">
        <v>20</v>
      </c>
      <c r="G10" s="117"/>
      <c r="H10" s="118"/>
      <c r="I10" s="108" t="s">
        <v>19</v>
      </c>
      <c r="J10" s="112"/>
      <c r="K10" s="114"/>
      <c r="L10" s="114"/>
    </row>
    <row r="11" spans="1:12" ht="224.25" customHeight="1">
      <c r="A11" s="119"/>
      <c r="B11" s="110"/>
      <c r="C11" s="110"/>
      <c r="D11" s="112"/>
      <c r="E11" s="109"/>
      <c r="F11" s="3" t="s">
        <v>51</v>
      </c>
      <c r="G11" s="7" t="s">
        <v>22</v>
      </c>
      <c r="H11" s="9" t="s">
        <v>38</v>
      </c>
      <c r="I11" s="110"/>
      <c r="J11" s="110"/>
      <c r="K11" s="115"/>
      <c r="L11" s="115"/>
    </row>
    <row r="12" spans="1:12" ht="13.5" customHeight="1">
      <c r="A12" s="108"/>
      <c r="B12" s="120" t="s">
        <v>26</v>
      </c>
      <c r="C12" s="121"/>
      <c r="D12" s="11" t="s">
        <v>0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18</v>
      </c>
      <c r="K12" s="11" t="s">
        <v>17</v>
      </c>
      <c r="L12" s="11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B17+B18+B19+B24</f>
        <v>855</v>
      </c>
      <c r="C15" s="19" t="s">
        <v>33</v>
      </c>
      <c r="D15" s="52">
        <f>D17+D18+D19+D24</f>
        <v>696.9</v>
      </c>
      <c r="E15" s="53">
        <f>E17+E18+E19+E24</f>
        <v>14206.382</v>
      </c>
      <c r="F15" s="53">
        <f>F17+F18+F19+F24</f>
        <v>144.268</v>
      </c>
      <c r="G15" s="53">
        <f>G17+G18+G19+G24</f>
        <v>12325.700999999999</v>
      </c>
      <c r="H15" s="53">
        <f t="shared" ref="H15" si="0">H17+H18+H19+H24</f>
        <v>1736.413</v>
      </c>
      <c r="I15" s="61">
        <v>0</v>
      </c>
      <c r="J15" s="53">
        <f>(E15/D15)*1000</f>
        <v>20385.10833692065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520.24299999999994</v>
      </c>
      <c r="F17" s="56">
        <v>20.757000000000001</v>
      </c>
      <c r="G17" s="56">
        <v>499.48599999999999</v>
      </c>
      <c r="H17" s="55">
        <v>0</v>
      </c>
      <c r="I17" s="55">
        <v>0</v>
      </c>
      <c r="J17" s="62">
        <f>(E17/D17)*1000</f>
        <v>43353.583333333328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895.71199999999999</v>
      </c>
      <c r="F18" s="56">
        <v>2.54</v>
      </c>
      <c r="G18" s="56">
        <v>893.17200000000003</v>
      </c>
      <c r="H18" s="55">
        <v>0</v>
      </c>
      <c r="I18" s="55">
        <v>0</v>
      </c>
      <c r="J18" s="62">
        <f>(E18/D18)*1000</f>
        <v>38442.575107296136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6795.625</v>
      </c>
      <c r="F19" s="56">
        <v>110.679</v>
      </c>
      <c r="G19" s="56">
        <v>6684.9459999999999</v>
      </c>
      <c r="H19" s="55">
        <v>0</v>
      </c>
      <c r="I19" s="55">
        <v>0</v>
      </c>
      <c r="J19" s="54">
        <f>(E19/D19)*1000</f>
        <v>29342.076856649397</v>
      </c>
      <c r="K19" s="59">
        <f>(J19/29340.22)*100</f>
        <v>100.00632870731508</v>
      </c>
      <c r="L19" s="59">
        <f>K19</f>
        <v>100.00632870731508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4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42" customHeight="1">
      <c r="A24" s="21" t="s">
        <v>6</v>
      </c>
      <c r="B24" s="22">
        <v>548.4</v>
      </c>
      <c r="C24" s="23">
        <v>2.85</v>
      </c>
      <c r="D24" s="55">
        <v>430</v>
      </c>
      <c r="E24" s="58">
        <f>F24+G24+H24</f>
        <v>5994.8019999999997</v>
      </c>
      <c r="F24" s="58">
        <v>10.292</v>
      </c>
      <c r="G24" s="56">
        <v>4248.0969999999998</v>
      </c>
      <c r="H24" s="55">
        <v>1736.413</v>
      </c>
      <c r="I24" s="55"/>
      <c r="J24" s="62">
        <f t="shared" si="1"/>
        <v>13941.4</v>
      </c>
      <c r="K24" s="23" t="s">
        <v>3</v>
      </c>
      <c r="L24" s="23" t="s">
        <v>3</v>
      </c>
    </row>
    <row r="25" spans="1:13" ht="37.5" customHeight="1">
      <c r="A25" s="28" t="s">
        <v>15</v>
      </c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</row>
    <row r="26" spans="1:13" ht="19.5" customHeight="1">
      <c r="A26" s="31" t="s">
        <v>2</v>
      </c>
      <c r="B26" s="32">
        <f>B28+B29+B30+B33+B34</f>
        <v>1182.5899999999999</v>
      </c>
      <c r="C26" s="33" t="s">
        <v>33</v>
      </c>
      <c r="D26" s="32">
        <f t="shared" ref="D26:I26" si="2">D28+D29+D30+D33+D34</f>
        <v>838.1</v>
      </c>
      <c r="E26" s="81">
        <f t="shared" si="2"/>
        <v>22357.239999999998</v>
      </c>
      <c r="F26" s="32">
        <f t="shared" si="2"/>
        <v>100.63800000000001</v>
      </c>
      <c r="G26" s="32">
        <f t="shared" si="2"/>
        <v>22256.601999999999</v>
      </c>
      <c r="H26" s="32">
        <f t="shared" si="2"/>
        <v>0</v>
      </c>
      <c r="I26" s="32">
        <f t="shared" si="2"/>
        <v>0</v>
      </c>
      <c r="J26" s="67">
        <f>(E26/D26)*1000</f>
        <v>26676.100703973269</v>
      </c>
      <c r="K26" s="30" t="s">
        <v>3</v>
      </c>
      <c r="L26" s="30" t="s">
        <v>3</v>
      </c>
    </row>
    <row r="27" spans="1:13" ht="15.75" customHeight="1">
      <c r="A27" s="34" t="s">
        <v>4</v>
      </c>
      <c r="B27" s="35"/>
      <c r="C27" s="35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30.75" customHeight="1">
      <c r="A28" s="31" t="s">
        <v>5</v>
      </c>
      <c r="B28" s="32">
        <v>23</v>
      </c>
      <c r="C28" s="33" t="s">
        <v>33</v>
      </c>
      <c r="D28" s="66">
        <v>23</v>
      </c>
      <c r="E28" s="67">
        <f>F28+G28</f>
        <v>1429.0810000000001</v>
      </c>
      <c r="F28" s="67">
        <v>29.524999999999999</v>
      </c>
      <c r="G28" s="67">
        <v>1399.556</v>
      </c>
      <c r="H28" s="68">
        <v>0</v>
      </c>
      <c r="I28" s="68">
        <v>0</v>
      </c>
      <c r="J28" s="67">
        <f>(E28/D28)*1000</f>
        <v>62133.956521739135</v>
      </c>
      <c r="K28" s="30" t="s">
        <v>3</v>
      </c>
      <c r="L28" s="30" t="s">
        <v>3</v>
      </c>
    </row>
    <row r="29" spans="1:13" ht="132.94999999999999" customHeight="1">
      <c r="A29" s="31" t="s">
        <v>37</v>
      </c>
      <c r="B29" s="32">
        <v>45.75</v>
      </c>
      <c r="C29" s="33" t="s">
        <v>33</v>
      </c>
      <c r="D29" s="66">
        <v>44.5</v>
      </c>
      <c r="E29" s="68">
        <f>F29+G29+H29+I29</f>
        <v>2582.6530000000002</v>
      </c>
      <c r="F29" s="67">
        <v>24.003</v>
      </c>
      <c r="G29" s="67">
        <v>2558.65</v>
      </c>
      <c r="H29" s="68">
        <v>0</v>
      </c>
      <c r="I29" s="68">
        <v>0</v>
      </c>
      <c r="J29" s="67">
        <f>(E29/D29)*1000</f>
        <v>58037.146067415735</v>
      </c>
      <c r="K29" s="30" t="s">
        <v>3</v>
      </c>
      <c r="L29" s="30" t="s">
        <v>3</v>
      </c>
    </row>
    <row r="30" spans="1:13" ht="87.6" customHeight="1">
      <c r="A30" s="31" t="s">
        <v>28</v>
      </c>
      <c r="B30" s="32">
        <v>705.34</v>
      </c>
      <c r="C30" s="29">
        <v>10.46</v>
      </c>
      <c r="D30" s="66">
        <v>429.8</v>
      </c>
      <c r="E30" s="67">
        <f>F30+G30+H30+I30</f>
        <v>13415.505999999999</v>
      </c>
      <c r="F30" s="67">
        <v>39.622</v>
      </c>
      <c r="G30" s="67">
        <v>13375.884</v>
      </c>
      <c r="H30" s="68">
        <v>0</v>
      </c>
      <c r="I30" s="68">
        <v>0</v>
      </c>
      <c r="J30" s="70">
        <f t="shared" ref="J30:J45" si="3">(E30/D30)*1000</f>
        <v>31213.36900884132</v>
      </c>
      <c r="K30" s="69">
        <f>(J30/31213)*100</f>
        <v>100.00118222805024</v>
      </c>
      <c r="L30" s="63">
        <f>K30</f>
        <v>100.00118222805024</v>
      </c>
      <c r="M30" s="65">
        <v>31213</v>
      </c>
    </row>
    <row r="31" spans="1:13" ht="17.25" customHeight="1">
      <c r="A31" s="34" t="s">
        <v>24</v>
      </c>
      <c r="B31" s="32"/>
      <c r="C31" s="29"/>
      <c r="D31" s="66"/>
      <c r="E31" s="68"/>
      <c r="F31" s="68"/>
      <c r="G31" s="68"/>
      <c r="H31" s="68"/>
      <c r="I31" s="68"/>
      <c r="J31" s="68"/>
      <c r="K31" s="30"/>
      <c r="L31" s="30"/>
    </row>
    <row r="32" spans="1:13" ht="22.5" customHeight="1">
      <c r="A32" s="34" t="s">
        <v>34</v>
      </c>
      <c r="B32" s="36">
        <v>604.6</v>
      </c>
      <c r="C32" s="29">
        <v>10.46</v>
      </c>
      <c r="D32" s="66">
        <v>395</v>
      </c>
      <c r="E32" s="67">
        <f>F32+G32+H32+I32</f>
        <v>12378.356</v>
      </c>
      <c r="F32" s="67">
        <v>38.590000000000003</v>
      </c>
      <c r="G32" s="67">
        <v>12339.766</v>
      </c>
      <c r="H32" s="68">
        <v>0</v>
      </c>
      <c r="I32" s="68">
        <v>0</v>
      </c>
      <c r="J32" s="67">
        <f t="shared" si="3"/>
        <v>31337.610126582276</v>
      </c>
      <c r="K32" s="30" t="s">
        <v>3</v>
      </c>
      <c r="L32" s="30" t="s">
        <v>3</v>
      </c>
    </row>
    <row r="33" spans="1:13" ht="37.5" customHeight="1">
      <c r="A33" s="31" t="s">
        <v>8</v>
      </c>
      <c r="B33" s="32">
        <v>10.3</v>
      </c>
      <c r="C33" s="33" t="s">
        <v>33</v>
      </c>
      <c r="D33" s="66">
        <v>10.3</v>
      </c>
      <c r="E33" s="67">
        <f>F33+G33+H33+I33</f>
        <v>255.71700000000001</v>
      </c>
      <c r="F33" s="68">
        <v>0</v>
      </c>
      <c r="G33" s="67">
        <v>255.71700000000001</v>
      </c>
      <c r="H33" s="68">
        <v>0</v>
      </c>
      <c r="I33" s="68">
        <v>0</v>
      </c>
      <c r="J33" s="67">
        <f t="shared" si="3"/>
        <v>24826.893203883494</v>
      </c>
      <c r="K33" s="30" t="s">
        <v>3</v>
      </c>
      <c r="L33" s="30" t="s">
        <v>3</v>
      </c>
    </row>
    <row r="34" spans="1:13" ht="33" customHeight="1">
      <c r="A34" s="31" t="s">
        <v>6</v>
      </c>
      <c r="B34" s="32">
        <v>398.2</v>
      </c>
      <c r="C34" s="30">
        <v>4.5</v>
      </c>
      <c r="D34" s="66">
        <v>330.5</v>
      </c>
      <c r="E34" s="67">
        <f>F34+G34+H34+I34</f>
        <v>4674.2830000000004</v>
      </c>
      <c r="F34" s="67">
        <v>7.4880000000000004</v>
      </c>
      <c r="G34" s="67">
        <v>4666.7950000000001</v>
      </c>
      <c r="H34" s="68">
        <v>0</v>
      </c>
      <c r="I34" s="68">
        <v>0</v>
      </c>
      <c r="J34" s="67">
        <f t="shared" si="3"/>
        <v>14143.065052950076</v>
      </c>
      <c r="K34" s="30" t="s">
        <v>3</v>
      </c>
      <c r="L34" s="30" t="s">
        <v>3</v>
      </c>
    </row>
    <row r="35" spans="1:13" ht="54" customHeight="1">
      <c r="A35" s="41" t="s">
        <v>16</v>
      </c>
      <c r="B35" s="42"/>
      <c r="C35" s="42"/>
      <c r="D35" s="43"/>
      <c r="E35" s="64"/>
      <c r="F35" s="64"/>
      <c r="G35" s="64"/>
      <c r="H35" s="64"/>
      <c r="I35" s="64"/>
      <c r="J35" s="64"/>
      <c r="K35" s="43"/>
      <c r="L35" s="43"/>
    </row>
    <row r="36" spans="1:13" ht="15.75" customHeight="1">
      <c r="A36" s="44" t="s">
        <v>2</v>
      </c>
      <c r="B36" s="45">
        <f>B38+B39+B40+B45</f>
        <v>126.25999999999999</v>
      </c>
      <c r="C36" s="46" t="s">
        <v>33</v>
      </c>
      <c r="D36" s="45">
        <f>D38+D39+D40+D45</f>
        <v>79.5</v>
      </c>
      <c r="E36" s="45">
        <f t="shared" ref="E36:J36" si="4">E38+E39+E40+E45</f>
        <v>2060.6099999999997</v>
      </c>
      <c r="F36" s="45">
        <f t="shared" si="4"/>
        <v>13.248999999999999</v>
      </c>
      <c r="G36" s="45">
        <f t="shared" si="4"/>
        <v>0</v>
      </c>
      <c r="H36" s="45">
        <f t="shared" si="4"/>
        <v>2047.3609999999999</v>
      </c>
      <c r="I36" s="45">
        <f t="shared" si="4"/>
        <v>0</v>
      </c>
      <c r="J36" s="45">
        <f t="shared" si="4"/>
        <v>136939.66319444444</v>
      </c>
      <c r="K36" s="43" t="s">
        <v>3</v>
      </c>
      <c r="L36" s="43" t="s">
        <v>3</v>
      </c>
    </row>
    <row r="37" spans="1:13" ht="15.75" customHeight="1">
      <c r="A37" s="47" t="s">
        <v>4</v>
      </c>
      <c r="B37" s="48"/>
      <c r="C37" s="48"/>
      <c r="D37" s="43"/>
      <c r="E37" s="64"/>
      <c r="F37" s="64"/>
      <c r="G37" s="64"/>
      <c r="H37" s="64"/>
      <c r="I37" s="64"/>
      <c r="J37" s="64"/>
      <c r="K37" s="43"/>
      <c r="L37" s="43"/>
    </row>
    <row r="38" spans="1:13" ht="15.75" customHeight="1">
      <c r="A38" s="44" t="s">
        <v>5</v>
      </c>
      <c r="B38" s="45">
        <v>4</v>
      </c>
      <c r="C38" s="46" t="s">
        <v>33</v>
      </c>
      <c r="D38" s="71">
        <v>4</v>
      </c>
      <c r="E38" s="72">
        <f>F38+H38</f>
        <v>185.089</v>
      </c>
      <c r="F38" s="72">
        <v>3.2709999999999999</v>
      </c>
      <c r="G38" s="72">
        <v>0</v>
      </c>
      <c r="H38" s="72">
        <v>181.81800000000001</v>
      </c>
      <c r="I38" s="72">
        <v>0</v>
      </c>
      <c r="J38" s="73">
        <f t="shared" si="3"/>
        <v>46272.25</v>
      </c>
      <c r="K38" s="43" t="s">
        <v>3</v>
      </c>
      <c r="L38" s="43" t="s">
        <v>3</v>
      </c>
    </row>
    <row r="39" spans="1:13" ht="69" customHeight="1">
      <c r="A39" s="44" t="s">
        <v>29</v>
      </c>
      <c r="B39" s="45">
        <v>3</v>
      </c>
      <c r="C39" s="46" t="s">
        <v>33</v>
      </c>
      <c r="D39" s="71">
        <v>3</v>
      </c>
      <c r="E39" s="72">
        <f t="shared" ref="E39:E45" si="5">F39+H39</f>
        <v>133.56699999999998</v>
      </c>
      <c r="F39" s="72">
        <v>2.944</v>
      </c>
      <c r="G39" s="72">
        <v>0</v>
      </c>
      <c r="H39" s="72">
        <v>130.62299999999999</v>
      </c>
      <c r="I39" s="72">
        <v>0</v>
      </c>
      <c r="J39" s="73">
        <f t="shared" si="3"/>
        <v>44522.333333333328</v>
      </c>
      <c r="K39" s="43" t="s">
        <v>3</v>
      </c>
      <c r="L39" s="43" t="s">
        <v>3</v>
      </c>
    </row>
    <row r="40" spans="1:13" ht="87" customHeight="1">
      <c r="A40" s="49" t="s">
        <v>32</v>
      </c>
      <c r="B40" s="50">
        <v>73.41</v>
      </c>
      <c r="C40" s="50">
        <v>2.8</v>
      </c>
      <c r="D40" s="71">
        <v>40.5</v>
      </c>
      <c r="E40" s="72">
        <f t="shared" si="5"/>
        <v>1264.1309999999999</v>
      </c>
      <c r="F40" s="72">
        <v>3.0110000000000001</v>
      </c>
      <c r="G40" s="72">
        <v>0</v>
      </c>
      <c r="H40" s="72">
        <v>1261.1199999999999</v>
      </c>
      <c r="I40" s="72">
        <v>0</v>
      </c>
      <c r="J40" s="74">
        <f t="shared" si="3"/>
        <v>31213.111111111106</v>
      </c>
      <c r="K40" s="76">
        <f>(J40/31213)*100</f>
        <v>100.00035597703234</v>
      </c>
      <c r="L40" s="76">
        <f>K40</f>
        <v>100.00035597703234</v>
      </c>
      <c r="M40" s="65">
        <v>31213</v>
      </c>
    </row>
    <row r="41" spans="1:13" ht="33.6" hidden="1" customHeight="1">
      <c r="A41" s="44" t="s">
        <v>36</v>
      </c>
      <c r="B41" s="45"/>
      <c r="C41" s="75"/>
      <c r="D41" s="71"/>
      <c r="E41" s="72">
        <f t="shared" si="5"/>
        <v>0</v>
      </c>
      <c r="F41" s="72"/>
      <c r="G41" s="72"/>
      <c r="H41" s="72"/>
      <c r="I41" s="72"/>
      <c r="J41" s="73" t="e">
        <f t="shared" si="3"/>
        <v>#DIV/0!</v>
      </c>
      <c r="K41" s="43"/>
      <c r="L41" s="43"/>
    </row>
    <row r="42" spans="1:13" ht="94.5" hidden="1">
      <c r="A42" s="44" t="s">
        <v>30</v>
      </c>
      <c r="B42" s="51"/>
      <c r="C42" s="75"/>
      <c r="D42" s="71"/>
      <c r="E42" s="72">
        <f t="shared" si="5"/>
        <v>0</v>
      </c>
      <c r="F42" s="72"/>
      <c r="G42" s="72"/>
      <c r="H42" s="72"/>
      <c r="I42" s="72"/>
      <c r="J42" s="73" t="e">
        <f t="shared" si="3"/>
        <v>#DIV/0!</v>
      </c>
      <c r="K42" s="43"/>
      <c r="L42" s="43"/>
    </row>
    <row r="43" spans="1:13" ht="78.75" hidden="1">
      <c r="A43" s="44" t="s">
        <v>31</v>
      </c>
      <c r="B43" s="51"/>
      <c r="C43" s="75"/>
      <c r="D43" s="71"/>
      <c r="E43" s="72">
        <f t="shared" si="5"/>
        <v>0</v>
      </c>
      <c r="F43" s="72"/>
      <c r="G43" s="72"/>
      <c r="H43" s="72"/>
      <c r="I43" s="72"/>
      <c r="J43" s="73" t="e">
        <f t="shared" si="3"/>
        <v>#DIV/0!</v>
      </c>
      <c r="K43" s="43"/>
      <c r="L43" s="43"/>
    </row>
    <row r="44" spans="1:13" ht="31.5" hidden="1" customHeight="1">
      <c r="A44" s="44" t="s">
        <v>8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38.25" customHeight="1">
      <c r="A45" s="44" t="s">
        <v>7</v>
      </c>
      <c r="B45" s="45">
        <v>45.85</v>
      </c>
      <c r="C45" s="75">
        <v>0.5</v>
      </c>
      <c r="D45" s="71">
        <v>32</v>
      </c>
      <c r="E45" s="72">
        <f t="shared" si="5"/>
        <v>477.82300000000004</v>
      </c>
      <c r="F45" s="72">
        <v>4.0229999999999997</v>
      </c>
      <c r="G45" s="72">
        <v>0</v>
      </c>
      <c r="H45" s="72">
        <v>473.8</v>
      </c>
      <c r="I45" s="72">
        <v>0</v>
      </c>
      <c r="J45" s="73">
        <f t="shared" si="3"/>
        <v>14931.968750000002</v>
      </c>
      <c r="K45" s="43" t="s">
        <v>3</v>
      </c>
      <c r="L45" s="43" t="s">
        <v>3</v>
      </c>
    </row>
    <row r="46" spans="1:13" ht="14.45" customHeight="1">
      <c r="A46" s="111" t="s">
        <v>44</v>
      </c>
      <c r="B46" s="111"/>
      <c r="C46" s="111"/>
      <c r="D46" s="111"/>
      <c r="E46" s="111"/>
      <c r="F46" s="111"/>
      <c r="G46" s="111"/>
      <c r="H46" s="12"/>
      <c r="I46" s="1"/>
      <c r="J46" s="1"/>
      <c r="K46" s="8"/>
      <c r="L46" s="8"/>
    </row>
    <row r="47" spans="1:13" ht="19.5" customHeight="1">
      <c r="A47" s="103" t="s">
        <v>47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13" s="15" customFormat="1" ht="19.5" customHeight="1">
      <c r="A48" s="104" t="s">
        <v>42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</row>
    <row r="49" spans="1:12" s="14" customFormat="1" ht="21.6" customHeight="1">
      <c r="A49" s="104" t="s">
        <v>43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</row>
    <row r="50" spans="1:12" ht="4.5" hidden="1" customHeight="1">
      <c r="A50" s="13"/>
      <c r="B50" s="13"/>
      <c r="C50" s="13"/>
      <c r="D50" s="13"/>
      <c r="E50" s="13"/>
      <c r="F50" s="13"/>
      <c r="G50" s="13"/>
      <c r="H50" s="13"/>
      <c r="I50" s="1"/>
      <c r="J50" s="1"/>
      <c r="K50" s="8"/>
      <c r="L50" s="8"/>
    </row>
    <row r="51" spans="1:12" s="40" customFormat="1" ht="42.6" customHeight="1">
      <c r="A51" s="38" t="s">
        <v>52</v>
      </c>
      <c r="B51" s="38"/>
      <c r="C51" s="38"/>
      <c r="D51" s="39"/>
      <c r="E51" s="38"/>
      <c r="F51" s="38" t="s">
        <v>53</v>
      </c>
      <c r="G51" s="38"/>
      <c r="H51" s="38"/>
      <c r="I51" s="38"/>
      <c r="J51" s="16"/>
    </row>
    <row r="52" spans="1:12" ht="43.5" customHeight="1">
      <c r="A52" s="6" t="s">
        <v>10</v>
      </c>
      <c r="B52" s="2"/>
      <c r="C52" s="2"/>
      <c r="D52" s="37" t="s">
        <v>9</v>
      </c>
      <c r="E52" s="2"/>
      <c r="F52" s="2"/>
      <c r="G52" s="2"/>
      <c r="H52" s="2"/>
      <c r="I52" s="2"/>
      <c r="J52" s="5"/>
    </row>
    <row r="53" spans="1:12" ht="2.1" customHeight="1">
      <c r="A53" s="6"/>
      <c r="B53" s="2"/>
      <c r="C53" s="2"/>
      <c r="D53" s="37"/>
      <c r="E53" s="2"/>
      <c r="F53" s="2"/>
      <c r="G53" s="2"/>
      <c r="H53" s="2"/>
      <c r="I53" s="2"/>
      <c r="J53" s="5"/>
    </row>
    <row r="54" spans="1:12" ht="30" customHeight="1">
      <c r="A54" s="2" t="s">
        <v>54</v>
      </c>
      <c r="B54" s="2"/>
      <c r="C54" s="2"/>
      <c r="D54" s="2"/>
      <c r="E54" s="2"/>
      <c r="F54" s="2"/>
      <c r="G54" s="2"/>
      <c r="H54" s="2"/>
      <c r="I54" s="2"/>
    </row>
    <row r="55" spans="1:12" ht="20.100000000000001" customHeight="1">
      <c r="A55" t="s">
        <v>55</v>
      </c>
    </row>
    <row r="56" spans="1:12" ht="18.95" customHeight="1">
      <c r="A56" t="s">
        <v>56</v>
      </c>
    </row>
    <row r="57" spans="1:12" ht="21" customHeight="1">
      <c r="A57" t="s">
        <v>57</v>
      </c>
    </row>
  </sheetData>
  <mergeCells count="23">
    <mergeCell ref="B12:C12"/>
    <mergeCell ref="B9:C9"/>
    <mergeCell ref="A2:L2"/>
    <mergeCell ref="A3:L3"/>
    <mergeCell ref="A4:L4"/>
    <mergeCell ref="A5:L5"/>
    <mergeCell ref="A6:L6"/>
    <mergeCell ref="A47:L47"/>
    <mergeCell ref="A48:L48"/>
    <mergeCell ref="A49:L49"/>
    <mergeCell ref="A7:L7"/>
    <mergeCell ref="E9:I9"/>
    <mergeCell ref="E10:E11"/>
    <mergeCell ref="B10:B11"/>
    <mergeCell ref="C10:C11"/>
    <mergeCell ref="A46:G46"/>
    <mergeCell ref="I10:I11"/>
    <mergeCell ref="J9:J11"/>
    <mergeCell ref="K9:K11"/>
    <mergeCell ref="L9:L11"/>
    <mergeCell ref="D9:D11"/>
    <mergeCell ref="F10:H10"/>
    <mergeCell ref="A9:A12"/>
  </mergeCells>
  <pageMargins left="0.39370078740157483" right="0.39370078740157483" top="0.39370078740157483" bottom="0.39370078740157483" header="0.31496062992125984" footer="0.31496062992125984"/>
  <pageSetup paperSize="9" scale="6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view="pageBreakPreview" topLeftCell="A13" zoomScale="60" workbookViewId="0">
      <selection activeCell="C40" sqref="C40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23" t="s">
        <v>35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18.75">
      <c r="A3" s="123" t="s">
        <v>39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ht="18.75">
      <c r="A4" s="123" t="s">
        <v>58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>
      <c r="A5" s="124" t="s">
        <v>11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ht="18.75">
      <c r="A6" s="125" t="s">
        <v>49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ht="15.75">
      <c r="A7" s="105" t="s">
        <v>23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ht="8.4499999999999993" customHeight="1"/>
    <row r="9" spans="1:12" ht="27" customHeight="1">
      <c r="A9" s="119" t="s">
        <v>12</v>
      </c>
      <c r="B9" s="106" t="s">
        <v>25</v>
      </c>
      <c r="C9" s="122"/>
      <c r="D9" s="108" t="s">
        <v>45</v>
      </c>
      <c r="E9" s="106" t="s">
        <v>46</v>
      </c>
      <c r="F9" s="107"/>
      <c r="G9" s="107"/>
      <c r="H9" s="107"/>
      <c r="I9" s="107"/>
      <c r="J9" s="108" t="s">
        <v>13</v>
      </c>
      <c r="K9" s="113" t="s">
        <v>40</v>
      </c>
      <c r="L9" s="113" t="s">
        <v>41</v>
      </c>
    </row>
    <row r="10" spans="1:12" ht="55.5" customHeight="1">
      <c r="A10" s="119"/>
      <c r="B10" s="108" t="s">
        <v>21</v>
      </c>
      <c r="C10" s="108" t="s">
        <v>50</v>
      </c>
      <c r="D10" s="112"/>
      <c r="E10" s="108" t="s">
        <v>21</v>
      </c>
      <c r="F10" s="116" t="s">
        <v>20</v>
      </c>
      <c r="G10" s="117"/>
      <c r="H10" s="118"/>
      <c r="I10" s="108" t="s">
        <v>19</v>
      </c>
      <c r="J10" s="112"/>
      <c r="K10" s="114"/>
      <c r="L10" s="114"/>
    </row>
    <row r="11" spans="1:12" ht="224.25" customHeight="1">
      <c r="A11" s="119"/>
      <c r="B11" s="110"/>
      <c r="C11" s="110"/>
      <c r="D11" s="112"/>
      <c r="E11" s="109"/>
      <c r="F11" s="80" t="s">
        <v>51</v>
      </c>
      <c r="G11" s="9" t="s">
        <v>22</v>
      </c>
      <c r="H11" s="9" t="s">
        <v>38</v>
      </c>
      <c r="I11" s="110"/>
      <c r="J11" s="110"/>
      <c r="K11" s="115"/>
      <c r="L11" s="115"/>
    </row>
    <row r="12" spans="1:12" ht="13.5" customHeight="1">
      <c r="A12" s="108"/>
      <c r="B12" s="120" t="s">
        <v>26</v>
      </c>
      <c r="C12" s="121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18</v>
      </c>
      <c r="K12" s="78" t="s">
        <v>17</v>
      </c>
      <c r="L12" s="78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B17+B18+B19+B24</f>
        <v>855</v>
      </c>
      <c r="C15" s="19" t="s">
        <v>33</v>
      </c>
      <c r="D15" s="52">
        <f>D17+D18+D19+D24</f>
        <v>698.9</v>
      </c>
      <c r="E15" s="53">
        <f>E17+E18+E19+E24</f>
        <v>14332.009</v>
      </c>
      <c r="F15" s="53">
        <f>F17+F18+F19+F24</f>
        <v>166.15199999999999</v>
      </c>
      <c r="G15" s="53">
        <f>G17+G18+G19+G24</f>
        <v>12393.317999999999</v>
      </c>
      <c r="H15" s="53">
        <f t="shared" ref="H15" si="0">H17+H18+H19+H24</f>
        <v>1772.539</v>
      </c>
      <c r="I15" s="61">
        <v>0</v>
      </c>
      <c r="J15" s="53">
        <f>(E15/D15)*1000</f>
        <v>20506.523107740737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512.20000000000005</v>
      </c>
      <c r="F17" s="56">
        <v>24.4</v>
      </c>
      <c r="G17" s="56">
        <v>487.8</v>
      </c>
      <c r="H17" s="55">
        <v>0</v>
      </c>
      <c r="I17" s="55">
        <v>0</v>
      </c>
      <c r="J17" s="62">
        <f>(E17/D17)*1000</f>
        <v>42683.333333333336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951.67599999999993</v>
      </c>
      <c r="F18" s="56">
        <v>2.54</v>
      </c>
      <c r="G18" s="56">
        <v>949.13599999999997</v>
      </c>
      <c r="H18" s="55">
        <v>0</v>
      </c>
      <c r="I18" s="55">
        <v>0</v>
      </c>
      <c r="J18" s="62">
        <f>(E18/D18)*1000</f>
        <v>40844.4635193133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6796.6610000000001</v>
      </c>
      <c r="F19" s="56">
        <v>108.861</v>
      </c>
      <c r="G19" s="56">
        <v>6687.8</v>
      </c>
      <c r="H19" s="55">
        <v>0</v>
      </c>
      <c r="I19" s="55">
        <v>0</v>
      </c>
      <c r="J19" s="54">
        <f>(E19/D19)*1000</f>
        <v>29346.550086355786</v>
      </c>
      <c r="K19" s="59">
        <f>(J19/29340.22)*100</f>
        <v>100.02157477468057</v>
      </c>
      <c r="L19" s="59">
        <f>(((ЯНВАРЬ!J19+ФЕВРАЛЬ!J19)/2)/29340.22)*100</f>
        <v>100.01395174099783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4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42" customHeight="1">
      <c r="A24" s="21" t="s">
        <v>6</v>
      </c>
      <c r="B24" s="22">
        <v>548.4</v>
      </c>
      <c r="C24" s="23">
        <v>2.85</v>
      </c>
      <c r="D24" s="55">
        <v>432</v>
      </c>
      <c r="E24" s="58">
        <f>F24+G24+H24</f>
        <v>6071.4719999999998</v>
      </c>
      <c r="F24" s="56">
        <v>30.350999999999999</v>
      </c>
      <c r="G24" s="56">
        <v>4268.5820000000003</v>
      </c>
      <c r="H24" s="55">
        <v>1772.539</v>
      </c>
      <c r="I24" s="55"/>
      <c r="J24" s="62">
        <f t="shared" si="1"/>
        <v>14054.333333333332</v>
      </c>
      <c r="K24" s="23" t="s">
        <v>3</v>
      </c>
      <c r="L24" s="23" t="s">
        <v>3</v>
      </c>
    </row>
    <row r="25" spans="1:13" ht="37.5" customHeight="1">
      <c r="A25" s="28" t="s">
        <v>15</v>
      </c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</row>
    <row r="26" spans="1:13" ht="19.5" customHeight="1">
      <c r="A26" s="31" t="s">
        <v>2</v>
      </c>
      <c r="B26" s="32">
        <f>B28+B29+B30+B33+B34</f>
        <v>1182.5899999999999</v>
      </c>
      <c r="C26" s="33" t="s">
        <v>33</v>
      </c>
      <c r="D26" s="32">
        <f t="shared" ref="D26:I26" si="2">D28+D29+D30+D33+D34</f>
        <v>838.3</v>
      </c>
      <c r="E26" s="81">
        <f t="shared" si="2"/>
        <v>22126.623</v>
      </c>
      <c r="F26" s="32">
        <f t="shared" si="2"/>
        <v>93.244</v>
      </c>
      <c r="G26" s="32">
        <f t="shared" si="2"/>
        <v>22033.379000000001</v>
      </c>
      <c r="H26" s="32">
        <f t="shared" si="2"/>
        <v>0</v>
      </c>
      <c r="I26" s="32">
        <f t="shared" si="2"/>
        <v>0</v>
      </c>
      <c r="J26" s="67">
        <f>(E26/D26)*1000</f>
        <v>26394.635571990937</v>
      </c>
      <c r="K26" s="30" t="s">
        <v>3</v>
      </c>
      <c r="L26" s="30" t="s">
        <v>3</v>
      </c>
    </row>
    <row r="27" spans="1:13" ht="15.75" customHeight="1">
      <c r="A27" s="34" t="s">
        <v>4</v>
      </c>
      <c r="B27" s="35"/>
      <c r="C27" s="35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30.75" customHeight="1">
      <c r="A28" s="31" t="s">
        <v>5</v>
      </c>
      <c r="B28" s="32">
        <v>23</v>
      </c>
      <c r="C28" s="33" t="s">
        <v>33</v>
      </c>
      <c r="D28" s="66">
        <v>23</v>
      </c>
      <c r="E28" s="67">
        <f>F28+G28</f>
        <v>1176.9880000000001</v>
      </c>
      <c r="F28" s="67">
        <v>29.524999999999999</v>
      </c>
      <c r="G28" s="67">
        <v>1147.463</v>
      </c>
      <c r="H28" s="68">
        <v>0</v>
      </c>
      <c r="I28" s="68">
        <v>0</v>
      </c>
      <c r="J28" s="67">
        <f>(E28/D28)*1000</f>
        <v>51173.391304347831</v>
      </c>
      <c r="K28" s="30" t="s">
        <v>3</v>
      </c>
      <c r="L28" s="30" t="s">
        <v>3</v>
      </c>
    </row>
    <row r="29" spans="1:13" ht="132.94999999999999" customHeight="1">
      <c r="A29" s="31" t="s">
        <v>37</v>
      </c>
      <c r="B29" s="32">
        <v>45.75</v>
      </c>
      <c r="C29" s="33" t="s">
        <v>33</v>
      </c>
      <c r="D29" s="66">
        <v>45</v>
      </c>
      <c r="E29" s="68">
        <f>F29+G29+H29+I29</f>
        <v>2586.3090000000002</v>
      </c>
      <c r="F29" s="67">
        <v>15.492000000000001</v>
      </c>
      <c r="G29" s="67">
        <v>2570.817</v>
      </c>
      <c r="H29" s="68">
        <v>0</v>
      </c>
      <c r="I29" s="68">
        <v>0</v>
      </c>
      <c r="J29" s="67">
        <f>(E29/D29)*1000</f>
        <v>57473.533333333333</v>
      </c>
      <c r="K29" s="30" t="s">
        <v>3</v>
      </c>
      <c r="L29" s="30" t="s">
        <v>3</v>
      </c>
    </row>
    <row r="30" spans="1:13" ht="87.6" customHeight="1">
      <c r="A30" s="31" t="s">
        <v>28</v>
      </c>
      <c r="B30" s="32">
        <v>705.34</v>
      </c>
      <c r="C30" s="29">
        <v>10.46</v>
      </c>
      <c r="D30" s="66">
        <v>427.5</v>
      </c>
      <c r="E30" s="67">
        <f>F30+G30+H30+I30</f>
        <v>13343.56</v>
      </c>
      <c r="F30" s="67">
        <v>39.621000000000002</v>
      </c>
      <c r="G30" s="67">
        <v>13303.939</v>
      </c>
      <c r="H30" s="68">
        <v>0</v>
      </c>
      <c r="I30" s="68">
        <v>0</v>
      </c>
      <c r="J30" s="70">
        <f t="shared" ref="J30:J45" si="3">(E30/D30)*1000</f>
        <v>31213.005847953216</v>
      </c>
      <c r="K30" s="69">
        <f>(J30/31213)*100</f>
        <v>100.00001873563329</v>
      </c>
      <c r="L30" s="63">
        <f>K30</f>
        <v>100.00001873563329</v>
      </c>
      <c r="M30" s="65">
        <v>31213</v>
      </c>
    </row>
    <row r="31" spans="1:13" ht="17.25" customHeight="1">
      <c r="A31" s="34" t="s">
        <v>24</v>
      </c>
      <c r="B31" s="32"/>
      <c r="C31" s="29"/>
      <c r="D31" s="66"/>
      <c r="E31" s="68"/>
      <c r="F31" s="68"/>
      <c r="G31" s="68"/>
      <c r="H31" s="68"/>
      <c r="I31" s="68"/>
      <c r="J31" s="68"/>
      <c r="K31" s="30"/>
      <c r="L31" s="30"/>
    </row>
    <row r="32" spans="1:13" ht="22.5" customHeight="1">
      <c r="A32" s="34" t="s">
        <v>34</v>
      </c>
      <c r="B32" s="36">
        <v>604.6</v>
      </c>
      <c r="C32" s="29">
        <v>10.46</v>
      </c>
      <c r="D32" s="66">
        <v>394.7</v>
      </c>
      <c r="E32" s="67">
        <f>F32+G32+H32+I32</f>
        <v>12351.398000000001</v>
      </c>
      <c r="F32" s="67">
        <v>38.590000000000003</v>
      </c>
      <c r="G32" s="67">
        <v>12312.808000000001</v>
      </c>
      <c r="H32" s="68">
        <v>0</v>
      </c>
      <c r="I32" s="68">
        <v>0</v>
      </c>
      <c r="J32" s="67">
        <f t="shared" si="3"/>
        <v>31293.128958702815</v>
      </c>
      <c r="K32" s="30" t="s">
        <v>3</v>
      </c>
      <c r="L32" s="30" t="s">
        <v>3</v>
      </c>
    </row>
    <row r="33" spans="1:13" ht="37.5" customHeight="1">
      <c r="A33" s="31" t="s">
        <v>8</v>
      </c>
      <c r="B33" s="32">
        <v>10.3</v>
      </c>
      <c r="C33" s="33" t="s">
        <v>33</v>
      </c>
      <c r="D33" s="66">
        <v>10.3</v>
      </c>
      <c r="E33" s="67">
        <f>F33+G33+H33+I33</f>
        <v>258.10899999999998</v>
      </c>
      <c r="F33" s="68">
        <v>0</v>
      </c>
      <c r="G33" s="67">
        <v>258.10899999999998</v>
      </c>
      <c r="H33" s="68">
        <v>0</v>
      </c>
      <c r="I33" s="68">
        <v>0</v>
      </c>
      <c r="J33" s="67">
        <f t="shared" si="3"/>
        <v>25059.12621359223</v>
      </c>
      <c r="K33" s="30" t="s">
        <v>3</v>
      </c>
      <c r="L33" s="30" t="s">
        <v>3</v>
      </c>
    </row>
    <row r="34" spans="1:13" ht="33" customHeight="1">
      <c r="A34" s="31" t="s">
        <v>6</v>
      </c>
      <c r="B34" s="32">
        <v>398.2</v>
      </c>
      <c r="C34" s="30">
        <v>4.5</v>
      </c>
      <c r="D34" s="66">
        <v>332.5</v>
      </c>
      <c r="E34" s="67">
        <f>F34+G34+H34+I34</f>
        <v>4761.6570000000002</v>
      </c>
      <c r="F34" s="67">
        <v>8.6059999999999999</v>
      </c>
      <c r="G34" s="67">
        <v>4753.0510000000004</v>
      </c>
      <c r="H34" s="68">
        <v>0</v>
      </c>
      <c r="I34" s="68">
        <v>0</v>
      </c>
      <c r="J34" s="67">
        <f t="shared" si="3"/>
        <v>14320.772932330827</v>
      </c>
      <c r="K34" s="30" t="s">
        <v>3</v>
      </c>
      <c r="L34" s="30" t="s">
        <v>3</v>
      </c>
    </row>
    <row r="35" spans="1:13" ht="54" customHeight="1">
      <c r="A35" s="41" t="s">
        <v>16</v>
      </c>
      <c r="B35" s="42"/>
      <c r="C35" s="42"/>
      <c r="D35" s="43"/>
      <c r="E35" s="64"/>
      <c r="F35" s="64"/>
      <c r="G35" s="64"/>
      <c r="H35" s="64"/>
      <c r="I35" s="64"/>
      <c r="J35" s="64"/>
      <c r="K35" s="43"/>
      <c r="L35" s="43"/>
    </row>
    <row r="36" spans="1:13" ht="15.75" customHeight="1">
      <c r="A36" s="44" t="s">
        <v>2</v>
      </c>
      <c r="B36" s="45">
        <f>B38+B39+B40+B45</f>
        <v>126.25999999999999</v>
      </c>
      <c r="C36" s="46" t="s">
        <v>33</v>
      </c>
      <c r="D36" s="45">
        <f>D38+D39+D40+D45</f>
        <v>79.5</v>
      </c>
      <c r="E36" s="45">
        <f t="shared" ref="E36:J36" si="4">E38+E39+E40+E45</f>
        <v>2064.9739999999997</v>
      </c>
      <c r="F36" s="45">
        <f t="shared" si="4"/>
        <v>9.2259999999999991</v>
      </c>
      <c r="G36" s="45">
        <f t="shared" si="4"/>
        <v>0</v>
      </c>
      <c r="H36" s="45">
        <f t="shared" si="4"/>
        <v>2055.7479999999996</v>
      </c>
      <c r="I36" s="45">
        <f t="shared" si="4"/>
        <v>0</v>
      </c>
      <c r="J36" s="45">
        <f t="shared" si="4"/>
        <v>134887.48765432095</v>
      </c>
      <c r="K36" s="43" t="s">
        <v>3</v>
      </c>
      <c r="L36" s="43" t="s">
        <v>3</v>
      </c>
    </row>
    <row r="37" spans="1:13" ht="15.75" customHeight="1">
      <c r="A37" s="47" t="s">
        <v>4</v>
      </c>
      <c r="B37" s="48"/>
      <c r="C37" s="48"/>
      <c r="D37" s="43"/>
      <c r="E37" s="64"/>
      <c r="F37" s="64"/>
      <c r="G37" s="64"/>
      <c r="H37" s="64"/>
      <c r="I37" s="64"/>
      <c r="J37" s="64"/>
      <c r="K37" s="43"/>
      <c r="L37" s="43"/>
    </row>
    <row r="38" spans="1:13" ht="15.75" customHeight="1">
      <c r="A38" s="44" t="s">
        <v>5</v>
      </c>
      <c r="B38" s="45">
        <v>4</v>
      </c>
      <c r="C38" s="46" t="s">
        <v>33</v>
      </c>
      <c r="D38" s="71">
        <v>4</v>
      </c>
      <c r="E38" s="72">
        <f>F38+H38</f>
        <v>175.31799999999998</v>
      </c>
      <c r="F38" s="72">
        <v>3.2709999999999999</v>
      </c>
      <c r="G38" s="72">
        <v>0</v>
      </c>
      <c r="H38" s="72">
        <v>172.047</v>
      </c>
      <c r="I38" s="72">
        <v>0</v>
      </c>
      <c r="J38" s="73">
        <f t="shared" si="3"/>
        <v>43829.499999999993</v>
      </c>
      <c r="K38" s="43" t="s">
        <v>3</v>
      </c>
      <c r="L38" s="43" t="s">
        <v>3</v>
      </c>
    </row>
    <row r="39" spans="1:13" ht="69" customHeight="1">
      <c r="A39" s="44" t="s">
        <v>29</v>
      </c>
      <c r="B39" s="45">
        <v>3</v>
      </c>
      <c r="C39" s="46" t="s">
        <v>33</v>
      </c>
      <c r="D39" s="71">
        <v>3</v>
      </c>
      <c r="E39" s="72">
        <f t="shared" ref="E39:E45" si="5">F39+H39</f>
        <v>133.56699999999998</v>
      </c>
      <c r="F39" s="72">
        <v>2.944</v>
      </c>
      <c r="G39" s="72">
        <v>0</v>
      </c>
      <c r="H39" s="72">
        <v>130.62299999999999</v>
      </c>
      <c r="I39" s="72">
        <v>0</v>
      </c>
      <c r="J39" s="73">
        <f t="shared" si="3"/>
        <v>44522.333333333328</v>
      </c>
      <c r="K39" s="43" t="s">
        <v>3</v>
      </c>
      <c r="L39" s="43" t="s">
        <v>3</v>
      </c>
    </row>
    <row r="40" spans="1:13" ht="87" customHeight="1">
      <c r="A40" s="49" t="s">
        <v>32</v>
      </c>
      <c r="B40" s="50">
        <v>73.41</v>
      </c>
      <c r="C40" s="50">
        <v>2.8</v>
      </c>
      <c r="D40" s="71">
        <v>40.5</v>
      </c>
      <c r="E40" s="72">
        <f t="shared" si="5"/>
        <v>1271.9289999999999</v>
      </c>
      <c r="F40" s="72">
        <v>3.0110000000000001</v>
      </c>
      <c r="G40" s="72">
        <v>0</v>
      </c>
      <c r="H40" s="72">
        <v>1268.9179999999999</v>
      </c>
      <c r="I40" s="72">
        <v>0</v>
      </c>
      <c r="J40" s="74">
        <f t="shared" si="3"/>
        <v>31405.654320987651</v>
      </c>
      <c r="K40" s="76">
        <f>(J40/31213)*100</f>
        <v>100.61722462111189</v>
      </c>
      <c r="L40" s="76">
        <f>K40</f>
        <v>100.61722462111189</v>
      </c>
      <c r="M40" s="65">
        <v>31213</v>
      </c>
    </row>
    <row r="41" spans="1:13" ht="33.6" hidden="1" customHeight="1">
      <c r="A41" s="44" t="s">
        <v>36</v>
      </c>
      <c r="B41" s="45"/>
      <c r="C41" s="75"/>
      <c r="D41" s="71"/>
      <c r="E41" s="72">
        <f t="shared" si="5"/>
        <v>0</v>
      </c>
      <c r="F41" s="72"/>
      <c r="G41" s="72"/>
      <c r="H41" s="72"/>
      <c r="I41" s="72"/>
      <c r="J41" s="73" t="e">
        <f t="shared" si="3"/>
        <v>#DIV/0!</v>
      </c>
      <c r="K41" s="43"/>
      <c r="L41" s="43"/>
    </row>
    <row r="42" spans="1:13" ht="94.5" hidden="1">
      <c r="A42" s="44" t="s">
        <v>30</v>
      </c>
      <c r="B42" s="51"/>
      <c r="C42" s="75"/>
      <c r="D42" s="71"/>
      <c r="E42" s="72">
        <f t="shared" si="5"/>
        <v>0</v>
      </c>
      <c r="F42" s="72"/>
      <c r="G42" s="72"/>
      <c r="H42" s="72"/>
      <c r="I42" s="72"/>
      <c r="J42" s="73" t="e">
        <f t="shared" si="3"/>
        <v>#DIV/0!</v>
      </c>
      <c r="K42" s="43"/>
      <c r="L42" s="43"/>
    </row>
    <row r="43" spans="1:13" ht="78.75" hidden="1">
      <c r="A43" s="44" t="s">
        <v>31</v>
      </c>
      <c r="B43" s="51"/>
      <c r="C43" s="75"/>
      <c r="D43" s="71"/>
      <c r="E43" s="72">
        <f t="shared" si="5"/>
        <v>0</v>
      </c>
      <c r="F43" s="72"/>
      <c r="G43" s="72"/>
      <c r="H43" s="72"/>
      <c r="I43" s="72"/>
      <c r="J43" s="73" t="e">
        <f t="shared" si="3"/>
        <v>#DIV/0!</v>
      </c>
      <c r="K43" s="43"/>
      <c r="L43" s="43"/>
    </row>
    <row r="44" spans="1:13" ht="31.5" hidden="1" customHeight="1">
      <c r="A44" s="44" t="s">
        <v>8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38.25" customHeight="1">
      <c r="A45" s="44" t="s">
        <v>7</v>
      </c>
      <c r="B45" s="45">
        <v>45.85</v>
      </c>
      <c r="C45" s="75">
        <v>0.5</v>
      </c>
      <c r="D45" s="71">
        <v>32</v>
      </c>
      <c r="E45" s="72">
        <f t="shared" si="5"/>
        <v>484.16</v>
      </c>
      <c r="F45" s="72">
        <v>0</v>
      </c>
      <c r="G45" s="72">
        <v>0</v>
      </c>
      <c r="H45" s="72">
        <v>484.16</v>
      </c>
      <c r="I45" s="72">
        <v>0</v>
      </c>
      <c r="J45" s="73">
        <f t="shared" si="3"/>
        <v>15130</v>
      </c>
      <c r="K45" s="43" t="s">
        <v>3</v>
      </c>
      <c r="L45" s="43" t="s">
        <v>3</v>
      </c>
    </row>
    <row r="46" spans="1:13" ht="14.45" customHeight="1">
      <c r="A46" s="111" t="s">
        <v>44</v>
      </c>
      <c r="B46" s="111"/>
      <c r="C46" s="111"/>
      <c r="D46" s="111"/>
      <c r="E46" s="111"/>
      <c r="F46" s="111"/>
      <c r="G46" s="111"/>
      <c r="H46" s="79"/>
      <c r="I46" s="1"/>
      <c r="J46" s="1"/>
      <c r="K46" s="8"/>
      <c r="L46" s="8"/>
    </row>
    <row r="47" spans="1:13" ht="19.5" customHeight="1">
      <c r="A47" s="103" t="s">
        <v>47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13" s="15" customFormat="1" ht="19.5" customHeight="1">
      <c r="A48" s="104" t="s">
        <v>42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</row>
    <row r="49" spans="1:12" s="14" customFormat="1" ht="21.6" customHeight="1">
      <c r="A49" s="104" t="s">
        <v>43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</row>
    <row r="50" spans="1:12" ht="4.5" hidden="1" customHeight="1">
      <c r="A50" s="79"/>
      <c r="B50" s="79"/>
      <c r="C50" s="79"/>
      <c r="D50" s="79"/>
      <c r="E50" s="79"/>
      <c r="F50" s="79"/>
      <c r="G50" s="79"/>
      <c r="H50" s="79"/>
      <c r="I50" s="1"/>
      <c r="J50" s="1"/>
      <c r="K50" s="8"/>
      <c r="L50" s="8"/>
    </row>
    <row r="51" spans="1:12" s="40" customFormat="1" ht="42.6" customHeight="1">
      <c r="A51" s="38" t="s">
        <v>52</v>
      </c>
      <c r="B51" s="38"/>
      <c r="C51" s="38"/>
      <c r="D51" s="39"/>
      <c r="E51" s="38"/>
      <c r="F51" s="38" t="s">
        <v>53</v>
      </c>
      <c r="G51" s="38"/>
      <c r="H51" s="38"/>
      <c r="I51" s="38"/>
      <c r="J51" s="77"/>
    </row>
    <row r="52" spans="1:12" ht="43.5" customHeight="1">
      <c r="A52" s="6" t="s">
        <v>10</v>
      </c>
      <c r="B52" s="2"/>
      <c r="C52" s="2"/>
      <c r="D52" s="37" t="s">
        <v>9</v>
      </c>
      <c r="E52" s="2"/>
      <c r="F52" s="2"/>
      <c r="G52" s="2"/>
      <c r="H52" s="2"/>
      <c r="I52" s="2"/>
      <c r="J52" s="5"/>
    </row>
    <row r="53" spans="1:12" ht="2.1" customHeight="1">
      <c r="A53" s="6"/>
      <c r="B53" s="2"/>
      <c r="C53" s="2"/>
      <c r="D53" s="37"/>
      <c r="E53" s="2"/>
      <c r="F53" s="2"/>
      <c r="G53" s="2"/>
      <c r="H53" s="2"/>
      <c r="I53" s="2"/>
      <c r="J53" s="5"/>
    </row>
    <row r="54" spans="1:12" ht="30" customHeight="1">
      <c r="A54" s="2" t="s">
        <v>54</v>
      </c>
      <c r="B54" s="2"/>
      <c r="C54" s="2"/>
      <c r="D54" s="2"/>
      <c r="E54" s="2"/>
      <c r="F54" s="2"/>
      <c r="G54" s="2"/>
      <c r="H54" s="2"/>
      <c r="I54" s="2"/>
    </row>
    <row r="55" spans="1:12" ht="20.100000000000001" customHeight="1">
      <c r="A55" s="82" t="s">
        <v>55</v>
      </c>
    </row>
    <row r="56" spans="1:12" ht="18.95" customHeight="1">
      <c r="A56" s="82" t="s">
        <v>56</v>
      </c>
    </row>
    <row r="57" spans="1:12" ht="21" customHeight="1">
      <c r="A57" s="82" t="s">
        <v>57</v>
      </c>
    </row>
  </sheetData>
  <mergeCells count="23">
    <mergeCell ref="A46:G46"/>
    <mergeCell ref="A47:L47"/>
    <mergeCell ref="A48:L48"/>
    <mergeCell ref="A49:L49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view="pageBreakPreview" topLeftCell="A10" zoomScale="60" workbookViewId="0">
      <selection activeCell="C19" sqref="C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23" t="s">
        <v>35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customFormat="1" ht="18.75">
      <c r="A3" s="123" t="s">
        <v>39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customFormat="1" ht="18.75">
      <c r="A4" s="123" t="s">
        <v>59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customFormat="1">
      <c r="A5" s="124" t="s">
        <v>11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customFormat="1" ht="18.75">
      <c r="A6" s="125" t="s">
        <v>49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customFormat="1" ht="15.75">
      <c r="A7" s="105" t="s">
        <v>23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customFormat="1" ht="8.4499999999999993" customHeight="1"/>
    <row r="9" spans="1:12" customFormat="1" ht="27" customHeight="1">
      <c r="A9" s="119" t="s">
        <v>12</v>
      </c>
      <c r="B9" s="106" t="s">
        <v>25</v>
      </c>
      <c r="C9" s="122"/>
      <c r="D9" s="108" t="s">
        <v>45</v>
      </c>
      <c r="E9" s="106" t="s">
        <v>46</v>
      </c>
      <c r="F9" s="107"/>
      <c r="G9" s="107"/>
      <c r="H9" s="107"/>
      <c r="I9" s="107"/>
      <c r="J9" s="108" t="s">
        <v>13</v>
      </c>
      <c r="K9" s="113" t="s">
        <v>40</v>
      </c>
      <c r="L9" s="113" t="s">
        <v>41</v>
      </c>
    </row>
    <row r="10" spans="1:12" customFormat="1" ht="55.5" customHeight="1">
      <c r="A10" s="119"/>
      <c r="B10" s="108" t="s">
        <v>21</v>
      </c>
      <c r="C10" s="108" t="s">
        <v>50</v>
      </c>
      <c r="D10" s="112"/>
      <c r="E10" s="108" t="s">
        <v>21</v>
      </c>
      <c r="F10" s="116" t="s">
        <v>20</v>
      </c>
      <c r="G10" s="117"/>
      <c r="H10" s="118"/>
      <c r="I10" s="108" t="s">
        <v>19</v>
      </c>
      <c r="J10" s="112"/>
      <c r="K10" s="114"/>
      <c r="L10" s="114"/>
    </row>
    <row r="11" spans="1:12" customFormat="1" ht="224.25" customHeight="1">
      <c r="A11" s="119"/>
      <c r="B11" s="110"/>
      <c r="C11" s="110"/>
      <c r="D11" s="112"/>
      <c r="E11" s="109"/>
      <c r="F11" s="86" t="s">
        <v>51</v>
      </c>
      <c r="G11" s="9" t="s">
        <v>22</v>
      </c>
      <c r="H11" s="9" t="s">
        <v>38</v>
      </c>
      <c r="I11" s="110"/>
      <c r="J11" s="110"/>
      <c r="K11" s="115"/>
      <c r="L11" s="115"/>
    </row>
    <row r="12" spans="1:12" customFormat="1" ht="13.5" customHeight="1">
      <c r="A12" s="108"/>
      <c r="B12" s="120" t="s">
        <v>26</v>
      </c>
      <c r="C12" s="121"/>
      <c r="D12" s="84" t="s">
        <v>0</v>
      </c>
      <c r="E12" s="84" t="s">
        <v>1</v>
      </c>
      <c r="F12" s="84" t="s">
        <v>1</v>
      </c>
      <c r="G12" s="84" t="s">
        <v>1</v>
      </c>
      <c r="H12" s="84" t="s">
        <v>1</v>
      </c>
      <c r="I12" s="84" t="s">
        <v>1</v>
      </c>
      <c r="J12" s="84" t="s">
        <v>18</v>
      </c>
      <c r="K12" s="84" t="s">
        <v>17</v>
      </c>
      <c r="L12" s="84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B17+B18+B19+B24</f>
        <v>855</v>
      </c>
      <c r="C15" s="19" t="s">
        <v>33</v>
      </c>
      <c r="D15" s="52">
        <f>D17+D18+D19+D24</f>
        <v>696.3</v>
      </c>
      <c r="E15" s="53">
        <f>E17+E18+E19+E24</f>
        <v>14377.377399999999</v>
      </c>
      <c r="F15" s="53">
        <f>F17+F18+F19+F24</f>
        <v>284.03339999999997</v>
      </c>
      <c r="G15" s="53">
        <f>G17+G18+G19+G24</f>
        <v>12298.165000000001</v>
      </c>
      <c r="H15" s="53">
        <f t="shared" ref="H15" si="0">H17+H18+H19+H24</f>
        <v>1795.1790000000001</v>
      </c>
      <c r="I15" s="61">
        <v>0</v>
      </c>
      <c r="J15" s="53">
        <f>(E15/D15)*1000</f>
        <v>20648.25132845038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507.70299999999997</v>
      </c>
      <c r="F17" s="56">
        <v>22.077999999999999</v>
      </c>
      <c r="G17" s="56">
        <v>485.625</v>
      </c>
      <c r="H17" s="55">
        <v>0</v>
      </c>
      <c r="I17" s="55">
        <v>0</v>
      </c>
      <c r="J17" s="62">
        <f>(E17/D17)*1000</f>
        <v>42308.583333333328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888.18000000000006</v>
      </c>
      <c r="F18" s="56">
        <v>2.5409999999999999</v>
      </c>
      <c r="G18" s="56">
        <v>885.63900000000001</v>
      </c>
      <c r="H18" s="55">
        <v>0</v>
      </c>
      <c r="I18" s="55">
        <v>0</v>
      </c>
      <c r="J18" s="62">
        <f>(E18/D18)*1000</f>
        <v>38119.313304721036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228</v>
      </c>
      <c r="E19" s="58">
        <f>F19+G19+H19</f>
        <v>6689.5774000000001</v>
      </c>
      <c r="F19" s="56">
        <v>175.53639999999999</v>
      </c>
      <c r="G19" s="56">
        <v>6514.0410000000002</v>
      </c>
      <c r="H19" s="55">
        <v>0</v>
      </c>
      <c r="I19" s="55">
        <v>0</v>
      </c>
      <c r="J19" s="54">
        <f>(E19/D19)*1000</f>
        <v>29340.251754385965</v>
      </c>
      <c r="K19" s="59">
        <f>(J19/29340.22)*100</f>
        <v>100.00010822817949</v>
      </c>
      <c r="L19" s="59">
        <f>(((ЯНВАРЬ!J19+ФЕВРАЛЬ!J19+J19)/3)/29340.22)*100</f>
        <v>100.00933723672505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4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42" customHeight="1">
      <c r="A24" s="21" t="s">
        <v>6</v>
      </c>
      <c r="B24" s="22">
        <v>548.4</v>
      </c>
      <c r="C24" s="23">
        <v>2.85</v>
      </c>
      <c r="D24" s="55">
        <v>433</v>
      </c>
      <c r="E24" s="58">
        <f>F24+G24+H24</f>
        <v>6291.9169999999995</v>
      </c>
      <c r="F24" s="56">
        <v>83.878</v>
      </c>
      <c r="G24" s="56">
        <v>4412.8599999999997</v>
      </c>
      <c r="H24" s="55">
        <v>1795.1790000000001</v>
      </c>
      <c r="I24" s="55">
        <v>0</v>
      </c>
      <c r="J24" s="62">
        <f t="shared" si="1"/>
        <v>14530.986143187067</v>
      </c>
      <c r="K24" s="23" t="s">
        <v>3</v>
      </c>
      <c r="L24" s="23" t="s">
        <v>3</v>
      </c>
    </row>
    <row r="25" spans="1:13" ht="37.5" customHeight="1">
      <c r="A25" s="28" t="s">
        <v>15</v>
      </c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</row>
    <row r="26" spans="1:13" ht="19.5" customHeight="1">
      <c r="A26" s="31" t="s">
        <v>2</v>
      </c>
      <c r="B26" s="32">
        <f>B28+B29+B30+B33+B34</f>
        <v>1182.5899999999999</v>
      </c>
      <c r="C26" s="33" t="s">
        <v>33</v>
      </c>
      <c r="D26" s="32">
        <f t="shared" ref="D26:I26" si="2">D28+D29+D30+D33+D34</f>
        <v>840.7</v>
      </c>
      <c r="E26" s="81">
        <f t="shared" si="2"/>
        <v>22298.381000000001</v>
      </c>
      <c r="F26" s="95">
        <f>F28+F29+F30+F33+F34</f>
        <v>220.536</v>
      </c>
      <c r="G26" s="32">
        <f t="shared" si="2"/>
        <v>22077.845000000001</v>
      </c>
      <c r="H26" s="32">
        <f t="shared" si="2"/>
        <v>0</v>
      </c>
      <c r="I26" s="32">
        <f t="shared" si="2"/>
        <v>0</v>
      </c>
      <c r="J26" s="67">
        <f>(E26/D26)*1000</f>
        <v>26523.588676103249</v>
      </c>
      <c r="K26" s="30" t="s">
        <v>3</v>
      </c>
      <c r="L26" s="30" t="s">
        <v>3</v>
      </c>
    </row>
    <row r="27" spans="1:13" ht="15.75" customHeight="1">
      <c r="A27" s="34" t="s">
        <v>4</v>
      </c>
      <c r="B27" s="35"/>
      <c r="C27" s="35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30.75" customHeight="1">
      <c r="A28" s="31" t="s">
        <v>5</v>
      </c>
      <c r="B28" s="32">
        <v>23</v>
      </c>
      <c r="C28" s="33" t="s">
        <v>33</v>
      </c>
      <c r="D28" s="66">
        <v>23</v>
      </c>
      <c r="E28" s="67">
        <f>F28+G28</f>
        <v>1371.4370000000001</v>
      </c>
      <c r="F28" s="67">
        <v>65.313999999999993</v>
      </c>
      <c r="G28" s="67">
        <v>1306.123</v>
      </c>
      <c r="H28" s="68">
        <v>0</v>
      </c>
      <c r="I28" s="68">
        <v>0</v>
      </c>
      <c r="J28" s="67">
        <f>(E28/D28)*1000</f>
        <v>59627.695652173919</v>
      </c>
      <c r="K28" s="30" t="s">
        <v>3</v>
      </c>
      <c r="L28" s="30" t="s">
        <v>3</v>
      </c>
    </row>
    <row r="29" spans="1:13" ht="132.94999999999999" customHeight="1">
      <c r="A29" s="31" t="s">
        <v>37</v>
      </c>
      <c r="B29" s="32">
        <v>45.75</v>
      </c>
      <c r="C29" s="33" t="s">
        <v>33</v>
      </c>
      <c r="D29" s="66">
        <v>45</v>
      </c>
      <c r="E29" s="68">
        <f>F29+G29+H29+I29</f>
        <v>2629.1080000000002</v>
      </c>
      <c r="F29" s="67">
        <v>94.084999999999994</v>
      </c>
      <c r="G29" s="67">
        <v>2535.0230000000001</v>
      </c>
      <c r="H29" s="68">
        <v>0</v>
      </c>
      <c r="I29" s="68">
        <v>0</v>
      </c>
      <c r="J29" s="67">
        <f>(E29/D29)*1000</f>
        <v>58424.622222222228</v>
      </c>
      <c r="K29" s="30" t="s">
        <v>3</v>
      </c>
      <c r="L29" s="30" t="s">
        <v>3</v>
      </c>
    </row>
    <row r="30" spans="1:13" ht="87.6" customHeight="1">
      <c r="A30" s="31" t="s">
        <v>28</v>
      </c>
      <c r="B30" s="32">
        <v>705.34</v>
      </c>
      <c r="C30" s="29">
        <v>10.46</v>
      </c>
      <c r="D30" s="66">
        <v>424.9</v>
      </c>
      <c r="E30" s="67">
        <f>F30+G30+H30+I30</f>
        <v>13262.403999999999</v>
      </c>
      <c r="F30" s="67">
        <v>39.622</v>
      </c>
      <c r="G30" s="67">
        <v>13222.781999999999</v>
      </c>
      <c r="H30" s="68">
        <v>0</v>
      </c>
      <c r="I30" s="68">
        <v>0</v>
      </c>
      <c r="J30" s="70">
        <f t="shared" ref="J30:J45" si="3">(E30/D30)*1000</f>
        <v>31213.000706048479</v>
      </c>
      <c r="K30" s="69">
        <f>(J30/31213)*100</f>
        <v>100.00000226203338</v>
      </c>
      <c r="L30" s="88">
        <f>(((ЯНВАРЬ!J30+ФЕВРАЛЬ!J30+J30)/3)/31213)*100</f>
        <v>100.00040107523898</v>
      </c>
      <c r="M30" s="90">
        <v>31213</v>
      </c>
    </row>
    <row r="31" spans="1:13" ht="17.100000000000001" customHeight="1">
      <c r="A31" s="34" t="s">
        <v>24</v>
      </c>
      <c r="B31" s="32"/>
      <c r="C31" s="29"/>
      <c r="D31" s="66"/>
      <c r="E31" s="68"/>
      <c r="F31" s="68"/>
      <c r="G31" s="68"/>
      <c r="H31" s="68"/>
      <c r="I31" s="68"/>
      <c r="J31" s="68"/>
      <c r="K31" s="30"/>
      <c r="L31" s="30"/>
    </row>
    <row r="32" spans="1:13" ht="22.5" customHeight="1">
      <c r="A32" s="34" t="s">
        <v>34</v>
      </c>
      <c r="B32" s="36">
        <v>604.6</v>
      </c>
      <c r="C32" s="29">
        <v>10.46</v>
      </c>
      <c r="D32" s="66">
        <v>392.6</v>
      </c>
      <c r="E32" s="67">
        <f>F32+G32+H32+I32</f>
        <v>12320.771000000001</v>
      </c>
      <c r="F32" s="67">
        <v>38.590000000000003</v>
      </c>
      <c r="G32" s="67">
        <v>12282.181</v>
      </c>
      <c r="H32" s="68">
        <v>0</v>
      </c>
      <c r="I32" s="68">
        <v>0</v>
      </c>
      <c r="J32" s="67">
        <f t="shared" si="3"/>
        <v>31382.503820682628</v>
      </c>
      <c r="K32" s="30" t="s">
        <v>3</v>
      </c>
      <c r="L32" s="30" t="s">
        <v>3</v>
      </c>
    </row>
    <row r="33" spans="1:13" ht="37.5" customHeight="1">
      <c r="A33" s="31" t="s">
        <v>8</v>
      </c>
      <c r="B33" s="32">
        <v>10.3</v>
      </c>
      <c r="C33" s="33" t="s">
        <v>33</v>
      </c>
      <c r="D33" s="66">
        <v>10.3</v>
      </c>
      <c r="E33" s="67">
        <f>F33+G33+H33+I33</f>
        <v>230.952</v>
      </c>
      <c r="F33" s="68">
        <v>0</v>
      </c>
      <c r="G33" s="67">
        <v>230.952</v>
      </c>
      <c r="H33" s="68">
        <v>0</v>
      </c>
      <c r="I33" s="68">
        <v>0</v>
      </c>
      <c r="J33" s="67">
        <f t="shared" si="3"/>
        <v>22422.524271844657</v>
      </c>
      <c r="K33" s="30" t="s">
        <v>3</v>
      </c>
      <c r="L33" s="30" t="s">
        <v>3</v>
      </c>
    </row>
    <row r="34" spans="1:13" ht="33" customHeight="1">
      <c r="A34" s="31" t="s">
        <v>6</v>
      </c>
      <c r="B34" s="32">
        <v>398.2</v>
      </c>
      <c r="C34" s="30">
        <v>4.5</v>
      </c>
      <c r="D34" s="66">
        <v>337.5</v>
      </c>
      <c r="E34" s="67">
        <f>F34+G34+H34+I34</f>
        <v>4804.4800000000005</v>
      </c>
      <c r="F34" s="100">
        <v>21.515000000000001</v>
      </c>
      <c r="G34" s="67">
        <v>4782.9650000000001</v>
      </c>
      <c r="H34" s="68">
        <v>0</v>
      </c>
      <c r="I34" s="68">
        <v>0</v>
      </c>
      <c r="J34" s="67">
        <f t="shared" si="3"/>
        <v>14235.496296296296</v>
      </c>
      <c r="K34" s="30" t="s">
        <v>3</v>
      </c>
      <c r="L34" s="30" t="s">
        <v>3</v>
      </c>
    </row>
    <row r="35" spans="1:13" ht="54" customHeight="1">
      <c r="A35" s="41" t="s">
        <v>16</v>
      </c>
      <c r="B35" s="42"/>
      <c r="C35" s="42"/>
      <c r="D35" s="43"/>
      <c r="E35" s="64"/>
      <c r="F35" s="64"/>
      <c r="G35" s="64"/>
      <c r="H35" s="64"/>
      <c r="I35" s="64"/>
      <c r="J35" s="64"/>
      <c r="K35" s="43"/>
      <c r="L35" s="43"/>
    </row>
    <row r="36" spans="1:13" ht="15.75" customHeight="1">
      <c r="A36" s="44" t="s">
        <v>2</v>
      </c>
      <c r="B36" s="45">
        <f>B38+B39+B40+B45</f>
        <v>126.25999999999999</v>
      </c>
      <c r="C36" s="46" t="s">
        <v>33</v>
      </c>
      <c r="D36" s="45">
        <f>D38+D39+D40+D45</f>
        <v>79.8</v>
      </c>
      <c r="E36" s="45">
        <f t="shared" ref="E36:I36" si="4">E38+E39+E40+E45</f>
        <v>2061.404</v>
      </c>
      <c r="F36" s="45">
        <f t="shared" si="4"/>
        <v>22.647000000000002</v>
      </c>
      <c r="G36" s="45">
        <f t="shared" si="4"/>
        <v>0</v>
      </c>
      <c r="H36" s="45">
        <f t="shared" si="4"/>
        <v>2038.7570000000001</v>
      </c>
      <c r="I36" s="45">
        <f t="shared" si="4"/>
        <v>0</v>
      </c>
      <c r="J36" s="73">
        <f t="shared" si="3"/>
        <v>25832.130325814534</v>
      </c>
      <c r="K36" s="43" t="s">
        <v>3</v>
      </c>
      <c r="L36" s="43" t="s">
        <v>3</v>
      </c>
    </row>
    <row r="37" spans="1:13" ht="15.75" customHeight="1">
      <c r="A37" s="47" t="s">
        <v>4</v>
      </c>
      <c r="B37" s="48"/>
      <c r="C37" s="48"/>
      <c r="D37" s="43"/>
      <c r="E37" s="64"/>
      <c r="F37" s="64"/>
      <c r="G37" s="64"/>
      <c r="H37" s="64"/>
      <c r="I37" s="64"/>
      <c r="J37" s="64"/>
      <c r="K37" s="43"/>
      <c r="L37" s="43"/>
    </row>
    <row r="38" spans="1:13" ht="15.75" customHeight="1">
      <c r="A38" s="44" t="s">
        <v>5</v>
      </c>
      <c r="B38" s="45">
        <v>4</v>
      </c>
      <c r="C38" s="46" t="s">
        <v>33</v>
      </c>
      <c r="D38" s="71">
        <v>4</v>
      </c>
      <c r="E38" s="72">
        <f>F38+H38</f>
        <v>214.40199999999999</v>
      </c>
      <c r="F38" s="72">
        <v>3.2709999999999999</v>
      </c>
      <c r="G38" s="72">
        <v>0</v>
      </c>
      <c r="H38" s="72">
        <v>211.131</v>
      </c>
      <c r="I38" s="72">
        <v>0</v>
      </c>
      <c r="J38" s="73">
        <f t="shared" si="3"/>
        <v>53600.5</v>
      </c>
      <c r="K38" s="43" t="s">
        <v>3</v>
      </c>
      <c r="L38" s="43" t="s">
        <v>3</v>
      </c>
    </row>
    <row r="39" spans="1:13" ht="69" customHeight="1">
      <c r="A39" s="44" t="s">
        <v>29</v>
      </c>
      <c r="B39" s="45">
        <v>3</v>
      </c>
      <c r="C39" s="46" t="s">
        <v>33</v>
      </c>
      <c r="D39" s="71">
        <v>3</v>
      </c>
      <c r="E39" s="72">
        <f t="shared" ref="E39:E45" si="5">F39+H39</f>
        <v>133.56699999999998</v>
      </c>
      <c r="F39" s="72">
        <v>2.944</v>
      </c>
      <c r="G39" s="72">
        <v>0</v>
      </c>
      <c r="H39" s="72">
        <v>130.62299999999999</v>
      </c>
      <c r="I39" s="72">
        <v>0</v>
      </c>
      <c r="J39" s="73">
        <f t="shared" si="3"/>
        <v>44522.333333333328</v>
      </c>
      <c r="K39" s="43" t="s">
        <v>3</v>
      </c>
      <c r="L39" s="43" t="s">
        <v>3</v>
      </c>
    </row>
    <row r="40" spans="1:13" ht="87" customHeight="1">
      <c r="A40" s="49" t="s">
        <v>32</v>
      </c>
      <c r="B40" s="50">
        <v>73.41</v>
      </c>
      <c r="C40" s="50">
        <v>2.8</v>
      </c>
      <c r="D40" s="71">
        <v>40.799999999999997</v>
      </c>
      <c r="E40" s="72">
        <f t="shared" si="5"/>
        <v>1273.491</v>
      </c>
      <c r="F40" s="72">
        <v>12.129</v>
      </c>
      <c r="G40" s="72">
        <v>0</v>
      </c>
      <c r="H40" s="72">
        <v>1261.3620000000001</v>
      </c>
      <c r="I40" s="72">
        <v>0</v>
      </c>
      <c r="J40" s="74">
        <f t="shared" si="3"/>
        <v>31213.014705882353</v>
      </c>
      <c r="K40" s="76">
        <f>(J40/31213)*100</f>
        <v>100.00004711460721</v>
      </c>
      <c r="L40" s="87">
        <f>(((ЯНВАРЬ!J40+ФЕВРАЛЬ!J40+J40)/3)/31213)*100</f>
        <v>100.20587590425049</v>
      </c>
      <c r="M40" s="91">
        <v>31213</v>
      </c>
    </row>
    <row r="41" spans="1:13" ht="33.6" hidden="1" customHeight="1">
      <c r="A41" s="44" t="s">
        <v>36</v>
      </c>
      <c r="B41" s="45"/>
      <c r="C41" s="75"/>
      <c r="D41" s="71"/>
      <c r="E41" s="72">
        <f t="shared" si="5"/>
        <v>0</v>
      </c>
      <c r="F41" s="72"/>
      <c r="G41" s="72"/>
      <c r="H41" s="72"/>
      <c r="I41" s="72"/>
      <c r="J41" s="73" t="e">
        <f t="shared" si="3"/>
        <v>#DIV/0!</v>
      </c>
      <c r="K41" s="43"/>
      <c r="L41" s="43"/>
    </row>
    <row r="42" spans="1:13" ht="94.5" hidden="1">
      <c r="A42" s="44" t="s">
        <v>30</v>
      </c>
      <c r="B42" s="51"/>
      <c r="C42" s="75"/>
      <c r="D42" s="71"/>
      <c r="E42" s="72">
        <f t="shared" si="5"/>
        <v>0</v>
      </c>
      <c r="F42" s="72"/>
      <c r="G42" s="72"/>
      <c r="H42" s="72"/>
      <c r="I42" s="72"/>
      <c r="J42" s="73" t="e">
        <f t="shared" si="3"/>
        <v>#DIV/0!</v>
      </c>
      <c r="K42" s="43"/>
      <c r="L42" s="43"/>
    </row>
    <row r="43" spans="1:13" ht="78.75" hidden="1">
      <c r="A43" s="44" t="s">
        <v>31</v>
      </c>
      <c r="B43" s="51"/>
      <c r="C43" s="75"/>
      <c r="D43" s="71"/>
      <c r="E43" s="72">
        <f t="shared" si="5"/>
        <v>0</v>
      </c>
      <c r="F43" s="72"/>
      <c r="G43" s="72"/>
      <c r="H43" s="72"/>
      <c r="I43" s="72"/>
      <c r="J43" s="73" t="e">
        <f t="shared" si="3"/>
        <v>#DIV/0!</v>
      </c>
      <c r="K43" s="43"/>
      <c r="L43" s="43"/>
    </row>
    <row r="44" spans="1:13" ht="31.5" hidden="1" customHeight="1">
      <c r="A44" s="44" t="s">
        <v>8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38.25" customHeight="1">
      <c r="A45" s="44" t="s">
        <v>7</v>
      </c>
      <c r="B45" s="45">
        <v>45.85</v>
      </c>
      <c r="C45" s="75">
        <v>0.5</v>
      </c>
      <c r="D45" s="71">
        <v>32</v>
      </c>
      <c r="E45" s="72">
        <f t="shared" si="5"/>
        <v>439.94400000000002</v>
      </c>
      <c r="F45" s="72">
        <v>4.3029999999999999</v>
      </c>
      <c r="G45" s="72">
        <v>0</v>
      </c>
      <c r="H45" s="72">
        <v>435.64100000000002</v>
      </c>
      <c r="I45" s="72">
        <v>0</v>
      </c>
      <c r="J45" s="73">
        <f t="shared" si="3"/>
        <v>13748.25</v>
      </c>
      <c r="K45" s="43" t="s">
        <v>3</v>
      </c>
      <c r="L45" s="43" t="s">
        <v>3</v>
      </c>
    </row>
    <row r="46" spans="1:13" ht="14.45" customHeight="1">
      <c r="A46" s="111" t="s">
        <v>44</v>
      </c>
      <c r="B46" s="111"/>
      <c r="C46" s="111"/>
      <c r="D46" s="111"/>
      <c r="E46" s="111"/>
      <c r="F46" s="111"/>
      <c r="G46" s="111"/>
      <c r="H46" s="85"/>
      <c r="I46" s="1"/>
      <c r="J46" s="1"/>
      <c r="K46" s="8"/>
      <c r="L46" s="8"/>
    </row>
    <row r="47" spans="1:13" ht="19.5" customHeight="1">
      <c r="A47" s="103" t="s">
        <v>47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13" s="15" customFormat="1" ht="19.5" customHeight="1">
      <c r="A48" s="104" t="s">
        <v>42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92"/>
    </row>
    <row r="49" spans="1:13" s="14" customFormat="1" ht="21.6" customHeight="1">
      <c r="A49" s="104" t="s">
        <v>43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93"/>
    </row>
    <row r="50" spans="1:13" ht="4.5" hidden="1" customHeight="1">
      <c r="A50" s="85"/>
      <c r="B50" s="85"/>
      <c r="C50" s="85"/>
      <c r="D50" s="85"/>
      <c r="E50" s="85"/>
      <c r="F50" s="85"/>
      <c r="G50" s="85"/>
      <c r="H50" s="85"/>
      <c r="I50" s="1"/>
      <c r="J50" s="1"/>
      <c r="K50" s="8"/>
      <c r="L50" s="8"/>
    </row>
    <row r="51" spans="1:13" s="40" customFormat="1" ht="42.6" customHeight="1">
      <c r="A51" s="38" t="s">
        <v>52</v>
      </c>
      <c r="B51" s="38"/>
      <c r="C51" s="38"/>
      <c r="D51" s="39"/>
      <c r="E51" s="38"/>
      <c r="F51" s="38" t="s">
        <v>53</v>
      </c>
      <c r="G51" s="38"/>
      <c r="H51" s="38"/>
      <c r="I51" s="38"/>
      <c r="J51" s="83"/>
      <c r="M51" s="94"/>
    </row>
    <row r="52" spans="1:13" ht="43.5" customHeight="1">
      <c r="A52" s="6" t="s">
        <v>10</v>
      </c>
      <c r="B52" s="2"/>
      <c r="C52" s="2"/>
      <c r="D52" s="37" t="s">
        <v>9</v>
      </c>
      <c r="E52" s="2"/>
      <c r="F52" s="2"/>
      <c r="G52" s="2"/>
      <c r="H52" s="2"/>
      <c r="I52" s="2"/>
      <c r="J52" s="5"/>
    </row>
    <row r="53" spans="1:13" ht="2.1" customHeight="1">
      <c r="A53" s="6"/>
      <c r="B53" s="2"/>
      <c r="C53" s="2"/>
      <c r="D53" s="37"/>
      <c r="E53" s="2"/>
      <c r="F53" s="2"/>
      <c r="G53" s="2"/>
      <c r="H53" s="2"/>
      <c r="I53" s="2"/>
      <c r="J53" s="5"/>
    </row>
    <row r="54" spans="1:13" ht="30" customHeight="1">
      <c r="A54" s="2" t="s">
        <v>54</v>
      </c>
      <c r="B54" s="2"/>
      <c r="C54" s="2"/>
      <c r="D54" s="2"/>
      <c r="E54" s="2"/>
      <c r="F54" s="2"/>
      <c r="G54" s="2"/>
      <c r="H54" s="2"/>
      <c r="I54" s="2"/>
    </row>
    <row r="55" spans="1:13" ht="20.100000000000001" customHeight="1">
      <c r="A55" s="82" t="s">
        <v>55</v>
      </c>
    </row>
    <row r="56" spans="1:13" ht="18.95" customHeight="1">
      <c r="A56" s="82" t="s">
        <v>56</v>
      </c>
    </row>
    <row r="57" spans="1:13" ht="21" customHeight="1">
      <c r="A57" s="82" t="s">
        <v>57</v>
      </c>
    </row>
  </sheetData>
  <mergeCells count="23">
    <mergeCell ref="A46:G46"/>
    <mergeCell ref="A47:L47"/>
    <mergeCell ref="A48:L48"/>
    <mergeCell ref="A49:L49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abSelected="1" view="pageBreakPreview" topLeftCell="A24" zoomScale="60" workbookViewId="0">
      <selection activeCell="D32" sqref="D32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23" t="s">
        <v>35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customFormat="1" ht="18.75">
      <c r="A3" s="123" t="s">
        <v>39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customFormat="1" ht="18.75">
      <c r="A4" s="123" t="s">
        <v>60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customFormat="1">
      <c r="A5" s="124" t="s">
        <v>11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customFormat="1" ht="18.75">
      <c r="A6" s="125" t="s">
        <v>49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 customFormat="1" ht="15.75">
      <c r="A7" s="105" t="s">
        <v>23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customFormat="1" ht="8.4499999999999993" customHeight="1"/>
    <row r="9" spans="1:12" customFormat="1" ht="27" customHeight="1">
      <c r="A9" s="119" t="s">
        <v>12</v>
      </c>
      <c r="B9" s="106" t="s">
        <v>25</v>
      </c>
      <c r="C9" s="122"/>
      <c r="D9" s="108" t="s">
        <v>45</v>
      </c>
      <c r="E9" s="106" t="s">
        <v>46</v>
      </c>
      <c r="F9" s="107"/>
      <c r="G9" s="107"/>
      <c r="H9" s="107"/>
      <c r="I9" s="107"/>
      <c r="J9" s="108" t="s">
        <v>13</v>
      </c>
      <c r="K9" s="113" t="s">
        <v>40</v>
      </c>
      <c r="L9" s="113" t="s">
        <v>41</v>
      </c>
    </row>
    <row r="10" spans="1:12" customFormat="1" ht="55.5" customHeight="1">
      <c r="A10" s="119"/>
      <c r="B10" s="108" t="s">
        <v>21</v>
      </c>
      <c r="C10" s="108" t="s">
        <v>50</v>
      </c>
      <c r="D10" s="112"/>
      <c r="E10" s="108" t="s">
        <v>21</v>
      </c>
      <c r="F10" s="116" t="s">
        <v>20</v>
      </c>
      <c r="G10" s="117"/>
      <c r="H10" s="118"/>
      <c r="I10" s="108" t="s">
        <v>19</v>
      </c>
      <c r="J10" s="112"/>
      <c r="K10" s="114"/>
      <c r="L10" s="114"/>
    </row>
    <row r="11" spans="1:12" customFormat="1" ht="224.25" customHeight="1">
      <c r="A11" s="119"/>
      <c r="B11" s="110"/>
      <c r="C11" s="110"/>
      <c r="D11" s="112"/>
      <c r="E11" s="109"/>
      <c r="F11" s="98" t="s">
        <v>51</v>
      </c>
      <c r="G11" s="9" t="s">
        <v>22</v>
      </c>
      <c r="H11" s="9" t="s">
        <v>38</v>
      </c>
      <c r="I11" s="110"/>
      <c r="J11" s="110"/>
      <c r="K11" s="115"/>
      <c r="L11" s="115"/>
    </row>
    <row r="12" spans="1:12" customFormat="1" ht="13.5" customHeight="1">
      <c r="A12" s="108"/>
      <c r="B12" s="120" t="s">
        <v>26</v>
      </c>
      <c r="C12" s="121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6" t="s">
        <v>18</v>
      </c>
      <c r="K12" s="96" t="s">
        <v>17</v>
      </c>
      <c r="L12" s="96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B17+B18+B19+B24</f>
        <v>855</v>
      </c>
      <c r="C15" s="19" t="s">
        <v>33</v>
      </c>
      <c r="D15" s="52">
        <f>D17+D18+D19+D24</f>
        <v>701.7</v>
      </c>
      <c r="E15" s="53">
        <f>E17+E18+E19+E24</f>
        <v>14607.199999999999</v>
      </c>
      <c r="F15" s="53">
        <f>F17+F18+F19+F24</f>
        <v>242.77799999999999</v>
      </c>
      <c r="G15" s="53">
        <f>G17+G18+G19+G24</f>
        <v>12586.087</v>
      </c>
      <c r="H15" s="53">
        <f t="shared" ref="H15" si="0">H17+H18+H19+H24</f>
        <v>1778.335</v>
      </c>
      <c r="I15" s="61">
        <v>0</v>
      </c>
      <c r="J15" s="53">
        <f>(E15/D15)*1000</f>
        <v>20816.873307681341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527.72699999999998</v>
      </c>
      <c r="F17" s="56">
        <v>21.251000000000001</v>
      </c>
      <c r="G17" s="56">
        <v>506.476</v>
      </c>
      <c r="H17" s="55">
        <v>0</v>
      </c>
      <c r="I17" s="55">
        <v>0</v>
      </c>
      <c r="J17" s="62">
        <f>(E17/D17)*1000</f>
        <v>43977.25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951.16800000000001</v>
      </c>
      <c r="F18" s="56">
        <v>2.5409999999999999</v>
      </c>
      <c r="G18" s="56">
        <v>948.62699999999995</v>
      </c>
      <c r="H18" s="55">
        <v>0</v>
      </c>
      <c r="I18" s="55">
        <v>0</v>
      </c>
      <c r="J18" s="62">
        <f>(E18/D18)*1000</f>
        <v>40822.660944206007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230.4</v>
      </c>
      <c r="E19" s="58">
        <f>F19+G19+H19</f>
        <v>6759.9849999999997</v>
      </c>
      <c r="F19" s="56">
        <v>95.230999999999995</v>
      </c>
      <c r="G19" s="56">
        <v>6664.7539999999999</v>
      </c>
      <c r="H19" s="55">
        <v>0</v>
      </c>
      <c r="I19" s="55">
        <v>0</v>
      </c>
      <c r="J19" s="54">
        <f>(E19/D19)*1000</f>
        <v>29340.212673611109</v>
      </c>
      <c r="K19" s="59">
        <f>(J19/29340.22)*100</f>
        <v>99.999975029536614</v>
      </c>
      <c r="L19" s="59">
        <f>(((ЯНВАРЬ!J19+ФЕВРАЛЬ!J19+J19)/3)/29340.22)*100</f>
        <v>100.00929283717741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4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42" customHeight="1">
      <c r="A24" s="21" t="s">
        <v>6</v>
      </c>
      <c r="B24" s="22">
        <v>548.4</v>
      </c>
      <c r="C24" s="23">
        <v>2.85</v>
      </c>
      <c r="D24" s="55">
        <v>436</v>
      </c>
      <c r="E24" s="58">
        <f>F24+G24+H24</f>
        <v>6368.32</v>
      </c>
      <c r="F24" s="56">
        <v>123.755</v>
      </c>
      <c r="G24" s="56">
        <v>4466.2299999999996</v>
      </c>
      <c r="H24" s="55">
        <v>1778.335</v>
      </c>
      <c r="I24" s="55">
        <v>0</v>
      </c>
      <c r="J24" s="62">
        <f t="shared" si="1"/>
        <v>14606.23853211009</v>
      </c>
      <c r="K24" s="23" t="s">
        <v>3</v>
      </c>
      <c r="L24" s="23" t="s">
        <v>3</v>
      </c>
    </row>
    <row r="25" spans="1:13" ht="37.5" customHeight="1">
      <c r="A25" s="28" t="s">
        <v>15</v>
      </c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</row>
    <row r="26" spans="1:13" ht="19.5" customHeight="1">
      <c r="A26" s="31" t="s">
        <v>2</v>
      </c>
      <c r="B26" s="32">
        <f>B28+B29+B30+B33+B34</f>
        <v>1182.5899999999999</v>
      </c>
      <c r="C26" s="33" t="s">
        <v>33</v>
      </c>
      <c r="D26" s="32">
        <f t="shared" ref="D26:I26" si="2">D28+D29+D30+D33+D34</f>
        <v>836.5</v>
      </c>
      <c r="E26" s="81">
        <f>E28+E29+E30+E33+E34</f>
        <v>22005.703999999998</v>
      </c>
      <c r="F26" s="95">
        <f>F28+F29+F30+F33+F34</f>
        <v>172.709</v>
      </c>
      <c r="G26" s="32">
        <f t="shared" si="2"/>
        <v>21832.994999999999</v>
      </c>
      <c r="H26" s="32">
        <f t="shared" si="2"/>
        <v>0</v>
      </c>
      <c r="I26" s="32">
        <f t="shared" si="2"/>
        <v>0</v>
      </c>
      <c r="J26" s="67">
        <f>(E26/D26)*1000</f>
        <v>26306.878661087863</v>
      </c>
      <c r="K26" s="30" t="s">
        <v>3</v>
      </c>
      <c r="L26" s="30" t="s">
        <v>3</v>
      </c>
    </row>
    <row r="27" spans="1:13" ht="15.75" customHeight="1">
      <c r="A27" s="34" t="s">
        <v>4</v>
      </c>
      <c r="B27" s="35"/>
      <c r="C27" s="35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30.75" customHeight="1">
      <c r="A28" s="31" t="s">
        <v>5</v>
      </c>
      <c r="B28" s="32">
        <v>23</v>
      </c>
      <c r="C28" s="33" t="s">
        <v>33</v>
      </c>
      <c r="D28" s="66">
        <v>23</v>
      </c>
      <c r="E28" s="67">
        <f>F28+G28</f>
        <v>1168.1610000000001</v>
      </c>
      <c r="F28" s="67">
        <v>62.453000000000003</v>
      </c>
      <c r="G28" s="67">
        <v>1105.7080000000001</v>
      </c>
      <c r="H28" s="68">
        <v>0</v>
      </c>
      <c r="I28" s="68">
        <v>0</v>
      </c>
      <c r="J28" s="67">
        <f>(E28/D28)*1000</f>
        <v>50789.608695652176</v>
      </c>
      <c r="K28" s="30" t="s">
        <v>3</v>
      </c>
      <c r="L28" s="30" t="s">
        <v>3</v>
      </c>
    </row>
    <row r="29" spans="1:13" ht="132.94999999999999" customHeight="1">
      <c r="A29" s="31" t="s">
        <v>37</v>
      </c>
      <c r="B29" s="32">
        <v>45.75</v>
      </c>
      <c r="C29" s="33" t="s">
        <v>33</v>
      </c>
      <c r="D29" s="66">
        <v>45</v>
      </c>
      <c r="E29" s="68">
        <f>F29+G29+H29+I29</f>
        <v>2535.1320000000001</v>
      </c>
      <c r="F29" s="67">
        <v>47.465000000000003</v>
      </c>
      <c r="G29" s="67">
        <v>2487.6669999999999</v>
      </c>
      <c r="H29" s="68">
        <v>0</v>
      </c>
      <c r="I29" s="68">
        <v>0</v>
      </c>
      <c r="J29" s="67">
        <f>(E29/D29)*1000</f>
        <v>56336.26666666667</v>
      </c>
      <c r="K29" s="30" t="s">
        <v>3</v>
      </c>
      <c r="L29" s="30" t="s">
        <v>3</v>
      </c>
    </row>
    <row r="30" spans="1:13" ht="87.6" customHeight="1">
      <c r="A30" s="31" t="s">
        <v>28</v>
      </c>
      <c r="B30" s="32">
        <v>705.34</v>
      </c>
      <c r="C30" s="29">
        <v>10.46</v>
      </c>
      <c r="D30" s="66">
        <v>424.4</v>
      </c>
      <c r="E30" s="67">
        <f>F30+G30+H30+I30</f>
        <v>13246.797</v>
      </c>
      <c r="F30" s="67">
        <v>41.276000000000003</v>
      </c>
      <c r="G30" s="67">
        <v>13205.521000000001</v>
      </c>
      <c r="H30" s="68">
        <v>0</v>
      </c>
      <c r="I30" s="68">
        <v>0</v>
      </c>
      <c r="J30" s="70">
        <f t="shared" ref="J30:J45" si="3">(E30/D30)*1000</f>
        <v>31212.99952874647</v>
      </c>
      <c r="K30" s="69">
        <f>(J30/31213)*100</f>
        <v>99.999998490201108</v>
      </c>
      <c r="L30" s="88">
        <f>(((ЯНВАРЬ!J30+ФЕВРАЛЬ!J30+J30)/3)/31213)*100</f>
        <v>100.00039981796154</v>
      </c>
      <c r="M30" s="90">
        <v>31213</v>
      </c>
    </row>
    <row r="31" spans="1:13" ht="17.100000000000001" customHeight="1">
      <c r="A31" s="34" t="s">
        <v>24</v>
      </c>
      <c r="B31" s="32"/>
      <c r="C31" s="29"/>
      <c r="D31" s="66"/>
      <c r="E31" s="68"/>
      <c r="F31" s="68"/>
      <c r="G31" s="68"/>
      <c r="H31" s="68"/>
      <c r="I31" s="68"/>
      <c r="J31" s="68"/>
      <c r="K31" s="30"/>
      <c r="L31" s="30"/>
    </row>
    <row r="32" spans="1:13" ht="22.5" customHeight="1">
      <c r="A32" s="34" t="s">
        <v>34</v>
      </c>
      <c r="B32" s="36">
        <v>604.6</v>
      </c>
      <c r="C32" s="29">
        <v>10.46</v>
      </c>
      <c r="D32" s="66">
        <v>397.8</v>
      </c>
      <c r="E32" s="67">
        <f>F32+G32+H32+I32</f>
        <v>12250.275000000001</v>
      </c>
      <c r="F32" s="67">
        <v>40.244</v>
      </c>
      <c r="G32" s="67">
        <v>12210.031000000001</v>
      </c>
      <c r="H32" s="68">
        <v>0</v>
      </c>
      <c r="I32" s="68">
        <v>0</v>
      </c>
      <c r="J32" s="67">
        <f t="shared" si="3"/>
        <v>30795.060331825043</v>
      </c>
      <c r="K32" s="30" t="s">
        <v>3</v>
      </c>
      <c r="L32" s="30" t="s">
        <v>3</v>
      </c>
    </row>
    <row r="33" spans="1:13" ht="37.5" customHeight="1">
      <c r="A33" s="31" t="s">
        <v>8</v>
      </c>
      <c r="B33" s="32">
        <v>10.3</v>
      </c>
      <c r="C33" s="33" t="s">
        <v>33</v>
      </c>
      <c r="D33" s="66">
        <v>10.1</v>
      </c>
      <c r="E33" s="67">
        <f>F33+G33+H33+I33</f>
        <v>248.88499999999999</v>
      </c>
      <c r="F33" s="68">
        <v>0</v>
      </c>
      <c r="G33" s="67">
        <v>248.88499999999999</v>
      </c>
      <c r="H33" s="68">
        <v>0</v>
      </c>
      <c r="I33" s="68">
        <v>0</v>
      </c>
      <c r="J33" s="67">
        <f t="shared" si="3"/>
        <v>24642.079207920789</v>
      </c>
      <c r="K33" s="30" t="s">
        <v>3</v>
      </c>
      <c r="L33" s="30" t="s">
        <v>3</v>
      </c>
    </row>
    <row r="34" spans="1:13" ht="33" customHeight="1">
      <c r="A34" s="31" t="s">
        <v>6</v>
      </c>
      <c r="B34" s="32">
        <v>398.2</v>
      </c>
      <c r="C34" s="30">
        <v>4.5</v>
      </c>
      <c r="D34" s="66">
        <v>334</v>
      </c>
      <c r="E34" s="67">
        <f>F34+G34+H34+I34</f>
        <v>4806.7290000000003</v>
      </c>
      <c r="F34" s="67">
        <v>21.515000000000001</v>
      </c>
      <c r="G34" s="67">
        <v>4785.2139999999999</v>
      </c>
      <c r="H34" s="68">
        <v>0</v>
      </c>
      <c r="I34" s="68">
        <v>0</v>
      </c>
      <c r="J34" s="67">
        <f t="shared" si="3"/>
        <v>14391.404191616766</v>
      </c>
      <c r="K34" s="30" t="s">
        <v>3</v>
      </c>
      <c r="L34" s="30" t="s">
        <v>3</v>
      </c>
    </row>
    <row r="35" spans="1:13" ht="54" customHeight="1">
      <c r="A35" s="41" t="s">
        <v>16</v>
      </c>
      <c r="B35" s="42"/>
      <c r="C35" s="42"/>
      <c r="D35" s="43"/>
      <c r="E35" s="64"/>
      <c r="F35" s="64"/>
      <c r="G35" s="64"/>
      <c r="H35" s="64"/>
      <c r="I35" s="64"/>
      <c r="J35" s="64"/>
      <c r="K35" s="43"/>
      <c r="L35" s="43"/>
    </row>
    <row r="36" spans="1:13" ht="15.75" customHeight="1">
      <c r="A36" s="44" t="s">
        <v>2</v>
      </c>
      <c r="B36" s="45">
        <f>B38+B39+B40+B45</f>
        <v>126.25999999999999</v>
      </c>
      <c r="C36" s="46" t="s">
        <v>33</v>
      </c>
      <c r="D36" s="45">
        <f>D38+D39+D40+D45</f>
        <v>78.8</v>
      </c>
      <c r="E36" s="45">
        <f t="shared" ref="E36:I36" si="4">E38+E39+E40+E45</f>
        <v>2206.2869999999998</v>
      </c>
      <c r="F36" s="45">
        <f t="shared" si="4"/>
        <v>69.974999999999994</v>
      </c>
      <c r="G36" s="45">
        <f t="shared" si="4"/>
        <v>0</v>
      </c>
      <c r="H36" s="45">
        <f t="shared" si="4"/>
        <v>2136.3119999999999</v>
      </c>
      <c r="I36" s="45">
        <f t="shared" si="4"/>
        <v>0</v>
      </c>
      <c r="J36" s="73">
        <f t="shared" si="3"/>
        <v>27998.565989847717</v>
      </c>
      <c r="K36" s="43" t="s">
        <v>3</v>
      </c>
      <c r="L36" s="43" t="s">
        <v>3</v>
      </c>
    </row>
    <row r="37" spans="1:13" ht="15.75" customHeight="1">
      <c r="A37" s="47" t="s">
        <v>4</v>
      </c>
      <c r="B37" s="48"/>
      <c r="C37" s="48"/>
      <c r="D37" s="43"/>
      <c r="E37" s="64"/>
      <c r="F37" s="64"/>
      <c r="G37" s="64"/>
      <c r="H37" s="64"/>
      <c r="I37" s="64"/>
      <c r="J37" s="64"/>
      <c r="K37" s="43"/>
      <c r="L37" s="43"/>
    </row>
    <row r="38" spans="1:13" ht="15.75" customHeight="1">
      <c r="A38" s="44" t="s">
        <v>5</v>
      </c>
      <c r="B38" s="45">
        <v>4</v>
      </c>
      <c r="C38" s="46" t="s">
        <v>33</v>
      </c>
      <c r="D38" s="71">
        <v>4</v>
      </c>
      <c r="E38" s="72">
        <f>F38+H38</f>
        <v>259.95299999999997</v>
      </c>
      <c r="F38" s="72">
        <v>27.131</v>
      </c>
      <c r="G38" s="72">
        <v>0</v>
      </c>
      <c r="H38" s="72">
        <v>232.822</v>
      </c>
      <c r="I38" s="72">
        <v>0</v>
      </c>
      <c r="J38" s="73">
        <f t="shared" si="3"/>
        <v>64988.249999999993</v>
      </c>
      <c r="K38" s="43" t="s">
        <v>3</v>
      </c>
      <c r="L38" s="43" t="s">
        <v>3</v>
      </c>
    </row>
    <row r="39" spans="1:13" ht="69" customHeight="1">
      <c r="A39" s="44" t="s">
        <v>29</v>
      </c>
      <c r="B39" s="45">
        <v>3</v>
      </c>
      <c r="C39" s="46" t="s">
        <v>33</v>
      </c>
      <c r="D39" s="71">
        <v>3</v>
      </c>
      <c r="E39" s="72">
        <f t="shared" ref="E39:E45" si="5">F39+H39</f>
        <v>142.23299999999998</v>
      </c>
      <c r="F39" s="72">
        <v>2.944</v>
      </c>
      <c r="G39" s="72">
        <v>0</v>
      </c>
      <c r="H39" s="72">
        <v>139.28899999999999</v>
      </c>
      <c r="I39" s="72">
        <v>0</v>
      </c>
      <c r="J39" s="73">
        <f t="shared" si="3"/>
        <v>47410.999999999993</v>
      </c>
      <c r="K39" s="43" t="s">
        <v>3</v>
      </c>
      <c r="L39" s="43" t="s">
        <v>3</v>
      </c>
    </row>
    <row r="40" spans="1:13" ht="87" customHeight="1">
      <c r="A40" s="49" t="s">
        <v>32</v>
      </c>
      <c r="B40" s="50">
        <v>73.41</v>
      </c>
      <c r="C40" s="50">
        <v>2.8</v>
      </c>
      <c r="D40" s="71">
        <v>40.799999999999997</v>
      </c>
      <c r="E40" s="72">
        <f t="shared" si="5"/>
        <v>1273.491</v>
      </c>
      <c r="F40" s="72">
        <v>2.984</v>
      </c>
      <c r="G40" s="72">
        <v>0</v>
      </c>
      <c r="H40" s="72">
        <v>1270.5070000000001</v>
      </c>
      <c r="I40" s="72">
        <v>0</v>
      </c>
      <c r="J40" s="74">
        <f t="shared" si="3"/>
        <v>31213.014705882353</v>
      </c>
      <c r="K40" s="76">
        <f>(J40/31213)*100</f>
        <v>100.00004711460721</v>
      </c>
      <c r="L40" s="87">
        <f>(((ЯНВАРЬ!J40+ФЕВРАЛЬ!J40+J40)/3)/31213)*100</f>
        <v>100.20587590425049</v>
      </c>
      <c r="M40" s="91">
        <v>31213</v>
      </c>
    </row>
    <row r="41" spans="1:13" ht="33.6" hidden="1" customHeight="1">
      <c r="A41" s="44" t="s">
        <v>36</v>
      </c>
      <c r="B41" s="45"/>
      <c r="C41" s="75"/>
      <c r="D41" s="71"/>
      <c r="E41" s="72">
        <f t="shared" si="5"/>
        <v>0</v>
      </c>
      <c r="F41" s="72"/>
      <c r="G41" s="72"/>
      <c r="H41" s="72"/>
      <c r="I41" s="72"/>
      <c r="J41" s="73" t="e">
        <f t="shared" si="3"/>
        <v>#DIV/0!</v>
      </c>
      <c r="K41" s="43"/>
      <c r="L41" s="43"/>
    </row>
    <row r="42" spans="1:13" ht="94.5" hidden="1">
      <c r="A42" s="44" t="s">
        <v>30</v>
      </c>
      <c r="B42" s="51"/>
      <c r="C42" s="75"/>
      <c r="D42" s="71"/>
      <c r="E42" s="72">
        <f t="shared" si="5"/>
        <v>0</v>
      </c>
      <c r="F42" s="72"/>
      <c r="G42" s="72"/>
      <c r="H42" s="72"/>
      <c r="I42" s="72"/>
      <c r="J42" s="73" t="e">
        <f t="shared" si="3"/>
        <v>#DIV/0!</v>
      </c>
      <c r="K42" s="43"/>
      <c r="L42" s="43"/>
    </row>
    <row r="43" spans="1:13" ht="78.75" hidden="1">
      <c r="A43" s="44" t="s">
        <v>31</v>
      </c>
      <c r="B43" s="51"/>
      <c r="C43" s="75"/>
      <c r="D43" s="71"/>
      <c r="E43" s="72">
        <f t="shared" si="5"/>
        <v>0</v>
      </c>
      <c r="F43" s="72"/>
      <c r="G43" s="72"/>
      <c r="H43" s="72"/>
      <c r="I43" s="72"/>
      <c r="J43" s="73" t="e">
        <f t="shared" si="3"/>
        <v>#DIV/0!</v>
      </c>
      <c r="K43" s="43"/>
      <c r="L43" s="43"/>
    </row>
    <row r="44" spans="1:13" ht="31.5" hidden="1" customHeight="1">
      <c r="A44" s="44" t="s">
        <v>8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38.25" customHeight="1">
      <c r="A45" s="44" t="s">
        <v>7</v>
      </c>
      <c r="B45" s="45">
        <v>45.85</v>
      </c>
      <c r="C45" s="75">
        <v>0.5</v>
      </c>
      <c r="D45" s="71">
        <v>31</v>
      </c>
      <c r="E45" s="72">
        <f t="shared" si="5"/>
        <v>530.61</v>
      </c>
      <c r="F45" s="72">
        <v>36.915999999999997</v>
      </c>
      <c r="G45" s="72">
        <v>0</v>
      </c>
      <c r="H45" s="72">
        <v>493.69400000000002</v>
      </c>
      <c r="I45" s="72">
        <v>0</v>
      </c>
      <c r="J45" s="73">
        <f t="shared" si="3"/>
        <v>17116.451612903227</v>
      </c>
      <c r="K45" s="43" t="s">
        <v>3</v>
      </c>
      <c r="L45" s="43" t="s">
        <v>3</v>
      </c>
    </row>
    <row r="46" spans="1:13" ht="14.45" customHeight="1">
      <c r="A46" s="111" t="s">
        <v>44</v>
      </c>
      <c r="B46" s="111"/>
      <c r="C46" s="111"/>
      <c r="D46" s="111"/>
      <c r="E46" s="111"/>
      <c r="F46" s="111"/>
      <c r="G46" s="111"/>
      <c r="H46" s="97"/>
      <c r="I46" s="1"/>
      <c r="J46" s="1"/>
      <c r="K46" s="8"/>
      <c r="L46" s="8"/>
    </row>
    <row r="47" spans="1:13" ht="19.5" customHeight="1">
      <c r="A47" s="103" t="s">
        <v>47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13" s="15" customFormat="1" ht="19.5" customHeight="1">
      <c r="A48" s="104" t="s">
        <v>42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92"/>
    </row>
    <row r="49" spans="1:13" s="14" customFormat="1" ht="21.6" customHeight="1">
      <c r="A49" s="104" t="s">
        <v>43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93"/>
    </row>
    <row r="50" spans="1:13" ht="4.5" hidden="1" customHeight="1">
      <c r="A50" s="97"/>
      <c r="B50" s="97"/>
      <c r="C50" s="97"/>
      <c r="D50" s="97"/>
      <c r="E50" s="97"/>
      <c r="F50" s="97"/>
      <c r="G50" s="97"/>
      <c r="H50" s="97"/>
      <c r="I50" s="1"/>
      <c r="J50" s="1"/>
      <c r="K50" s="8"/>
      <c r="L50" s="8"/>
    </row>
    <row r="51" spans="1:13" s="40" customFormat="1" ht="42.6" customHeight="1">
      <c r="A51" s="101" t="s">
        <v>61</v>
      </c>
      <c r="B51" s="38"/>
      <c r="C51" s="38"/>
      <c r="D51" s="39"/>
      <c r="E51" s="38"/>
      <c r="F51" s="102" t="s">
        <v>62</v>
      </c>
      <c r="G51" s="38"/>
      <c r="H51" s="38"/>
      <c r="I51" s="38"/>
      <c r="J51" s="99"/>
      <c r="M51" s="94"/>
    </row>
    <row r="52" spans="1:13" ht="43.5" customHeight="1">
      <c r="A52" s="6" t="s">
        <v>10</v>
      </c>
      <c r="B52" s="2"/>
      <c r="C52" s="2"/>
      <c r="D52" s="37" t="s">
        <v>9</v>
      </c>
      <c r="E52" s="2"/>
      <c r="F52" s="2"/>
      <c r="G52" s="2"/>
      <c r="H52" s="2"/>
      <c r="I52" s="2"/>
      <c r="J52" s="5"/>
    </row>
    <row r="53" spans="1:13" ht="2.1" customHeight="1">
      <c r="A53" s="6"/>
      <c r="B53" s="2"/>
      <c r="C53" s="2"/>
      <c r="D53" s="37"/>
      <c r="E53" s="2"/>
      <c r="F53" s="2"/>
      <c r="G53" s="2"/>
      <c r="H53" s="2"/>
      <c r="I53" s="2"/>
      <c r="J53" s="5"/>
    </row>
    <row r="54" spans="1:13" ht="30" customHeight="1">
      <c r="A54" s="2" t="s">
        <v>54</v>
      </c>
      <c r="B54" s="2"/>
      <c r="C54" s="2"/>
      <c r="D54" s="2"/>
      <c r="E54" s="2"/>
      <c r="F54" s="2"/>
      <c r="G54" s="2"/>
      <c r="H54" s="2"/>
      <c r="I54" s="2"/>
    </row>
    <row r="55" spans="1:13" ht="20.100000000000001" customHeight="1">
      <c r="A55" s="82" t="s">
        <v>55</v>
      </c>
    </row>
    <row r="56" spans="1:13" ht="18.95" customHeight="1">
      <c r="A56" s="82" t="s">
        <v>56</v>
      </c>
    </row>
    <row r="57" spans="1:13" ht="21" customHeight="1">
      <c r="A57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46:G46"/>
    <mergeCell ref="A47:L47"/>
    <mergeCell ref="A48:L48"/>
    <mergeCell ref="A49:L49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</vt:lpstr>
      <vt:lpstr>ФЕВРАЛЬ</vt:lpstr>
      <vt:lpstr>МАРТ</vt:lpstr>
      <vt:lpstr>АПРЕЛЬ</vt:lpstr>
      <vt:lpstr>АПРЕЛЬ!Область_печати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2019-04-26T11:01:43Z</cp:lastPrinted>
  <dcterms:created xsi:type="dcterms:W3CDTF">2013-04-16T11:53:23Z</dcterms:created>
  <dcterms:modified xsi:type="dcterms:W3CDTF">2019-05-06T08:35:26Z</dcterms:modified>
</cp:coreProperties>
</file>