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75" windowWidth="18975" windowHeight="10425" activeTab="1"/>
  </bookViews>
  <sheets>
    <sheet name="январь 2020" sheetId="13" r:id="rId1"/>
    <sheet name="февраль 2020" sheetId="14" r:id="rId2"/>
  </sheets>
  <definedNames>
    <definedName name="_xlnm.Print_Area" localSheetId="1">'февраль 2020'!$A$1:$L$66</definedName>
    <definedName name="_xlnm.Print_Area" localSheetId="0">'январь 2020'!$A$1:$L$66</definedName>
  </definedNames>
  <calcPr calcId="145621"/>
</workbook>
</file>

<file path=xl/calcChain.xml><?xml version="1.0" encoding="utf-8"?>
<calcChain xmlns="http://schemas.openxmlformats.org/spreadsheetml/2006/main">
  <c r="L19" i="14"/>
  <c r="E54"/>
  <c r="J54" s="1"/>
  <c r="E53"/>
  <c r="J53" s="1"/>
  <c r="E52"/>
  <c r="J52" s="1"/>
  <c r="E51"/>
  <c r="J51" s="1"/>
  <c r="E50"/>
  <c r="J50" s="1"/>
  <c r="E49"/>
  <c r="J49" s="1"/>
  <c r="E47"/>
  <c r="J47" s="1"/>
  <c r="K47" s="1"/>
  <c r="L47" s="1"/>
  <c r="E46"/>
  <c r="J46" s="1"/>
  <c r="E45"/>
  <c r="H43"/>
  <c r="G43"/>
  <c r="F43"/>
  <c r="D43"/>
  <c r="B43"/>
  <c r="E41"/>
  <c r="J41" s="1"/>
  <c r="E40"/>
  <c r="J40" s="1"/>
  <c r="J39"/>
  <c r="E39"/>
  <c r="J38"/>
  <c r="E38"/>
  <c r="J37"/>
  <c r="E37"/>
  <c r="E36"/>
  <c r="J36" s="1"/>
  <c r="J35"/>
  <c r="E35"/>
  <c r="E34"/>
  <c r="J34" s="1"/>
  <c r="E32"/>
  <c r="J32" s="1"/>
  <c r="K32" s="1"/>
  <c r="L32" s="1"/>
  <c r="E31"/>
  <c r="J31" s="1"/>
  <c r="J30"/>
  <c r="E30"/>
  <c r="G28"/>
  <c r="F28"/>
  <c r="D28"/>
  <c r="B28"/>
  <c r="E26"/>
  <c r="J26" s="1"/>
  <c r="J25"/>
  <c r="E25"/>
  <c r="J24"/>
  <c r="E24"/>
  <c r="J23"/>
  <c r="E23"/>
  <c r="J22"/>
  <c r="E22"/>
  <c r="E21"/>
  <c r="J21" s="1"/>
  <c r="E19"/>
  <c r="J19" s="1"/>
  <c r="K19" s="1"/>
  <c r="E18"/>
  <c r="J18" s="1"/>
  <c r="E17"/>
  <c r="J17" s="1"/>
  <c r="I15"/>
  <c r="H15"/>
  <c r="G15"/>
  <c r="F15"/>
  <c r="D15"/>
  <c r="B15"/>
  <c r="E43" l="1"/>
  <c r="J43" s="1"/>
  <c r="E28"/>
  <c r="J28"/>
  <c r="E15"/>
  <c r="J15" s="1"/>
  <c r="J45"/>
  <c r="L32" i="13"/>
  <c r="K32"/>
  <c r="E54" l="1"/>
  <c r="J54" s="1"/>
  <c r="E53"/>
  <c r="J53" s="1"/>
  <c r="E52"/>
  <c r="J52" s="1"/>
  <c r="E51"/>
  <c r="J51" s="1"/>
  <c r="E50"/>
  <c r="J50" s="1"/>
  <c r="E49"/>
  <c r="J49" s="1"/>
  <c r="E47"/>
  <c r="J47" s="1"/>
  <c r="K47" s="1"/>
  <c r="L47" s="1"/>
  <c r="E46"/>
  <c r="J46" s="1"/>
  <c r="E45"/>
  <c r="J45" s="1"/>
  <c r="H43"/>
  <c r="G43"/>
  <c r="F43"/>
  <c r="D43"/>
  <c r="B43"/>
  <c r="E41"/>
  <c r="J41" s="1"/>
  <c r="E40"/>
  <c r="J40" s="1"/>
  <c r="E39"/>
  <c r="J39" s="1"/>
  <c r="J38"/>
  <c r="E38"/>
  <c r="E37"/>
  <c r="J37" s="1"/>
  <c r="E36"/>
  <c r="J36" s="1"/>
  <c r="E35"/>
  <c r="J35" s="1"/>
  <c r="E34"/>
  <c r="J34" s="1"/>
  <c r="E32"/>
  <c r="J32" s="1"/>
  <c r="E31"/>
  <c r="E30"/>
  <c r="J30" s="1"/>
  <c r="G28"/>
  <c r="F28"/>
  <c r="D28"/>
  <c r="B28"/>
  <c r="E26"/>
  <c r="J26" s="1"/>
  <c r="E25"/>
  <c r="J25" s="1"/>
  <c r="J24"/>
  <c r="E24"/>
  <c r="E23"/>
  <c r="J23" s="1"/>
  <c r="J22"/>
  <c r="E22"/>
  <c r="E21"/>
  <c r="J21" s="1"/>
  <c r="E19"/>
  <c r="J19" s="1"/>
  <c r="K19" s="1"/>
  <c r="L19" s="1"/>
  <c r="E18"/>
  <c r="J18" s="1"/>
  <c r="E17"/>
  <c r="I15"/>
  <c r="H15"/>
  <c r="G15"/>
  <c r="F15"/>
  <c r="D15"/>
  <c r="B15"/>
  <c r="E28" l="1"/>
  <c r="J28" s="1"/>
  <c r="E15"/>
  <c r="J15" s="1"/>
  <c r="E43"/>
  <c r="J43" s="1"/>
  <c r="J17"/>
  <c r="J31"/>
</calcChain>
</file>

<file path=xl/sharedStrings.xml><?xml version="1.0" encoding="utf-8"?>
<sst xmlns="http://schemas.openxmlformats.org/spreadsheetml/2006/main" count="252" uniqueCount="60">
  <si>
    <t>(человек)</t>
  </si>
  <si>
    <t>(тыс. руб.)</t>
  </si>
  <si>
    <t>Х</t>
  </si>
  <si>
    <t>в т.ч.:</t>
  </si>
  <si>
    <t>руководитель организации</t>
  </si>
  <si>
    <t>прочие работники, за исключением вышеуказанных</t>
  </si>
  <si>
    <t xml:space="preserve">прочие работники, за исключением вышеуказанных </t>
  </si>
  <si>
    <t>работники культуры (библиотекари)</t>
  </si>
  <si>
    <t>(Подпись)</t>
  </si>
  <si>
    <t>МП</t>
  </si>
  <si>
    <t>(указать месяц)</t>
  </si>
  <si>
    <t>Наименование категории работников образовательных организаций</t>
  </si>
  <si>
    <t>Размер средней заработной платы работников образовательных организаций</t>
  </si>
  <si>
    <t>Дошкольные образовательные организации</t>
  </si>
  <si>
    <t>Общеобразовательные организации</t>
  </si>
  <si>
    <t xml:space="preserve">Организации дополнительного образования детей </t>
  </si>
  <si>
    <t>%</t>
  </si>
  <si>
    <t>(рубли)</t>
  </si>
  <si>
    <t>в том числе за счет внебюджетных средств</t>
  </si>
  <si>
    <t>в том числе за счет средств бюджета Тульской области</t>
  </si>
  <si>
    <t>Всего</t>
  </si>
  <si>
    <t>средства областного бюджета</t>
  </si>
  <si>
    <t>(наименование организации)</t>
  </si>
  <si>
    <t>из них:</t>
  </si>
  <si>
    <t>Штатная численность работников</t>
  </si>
  <si>
    <t>(шт. единицы)</t>
  </si>
  <si>
    <t xml:space="preserve">педагогические работники образовательных организаций, реализующие программы дошкольного образования </t>
  </si>
  <si>
    <r>
      <t xml:space="preserve">педагогические работники и </t>
    </r>
    <r>
      <rPr>
        <b/>
        <sz val="12"/>
        <color theme="1"/>
        <rFont val="Times New Roman"/>
        <family val="1"/>
        <charset val="204"/>
      </rPr>
      <t>заведующие учебной частью образовательных организаций</t>
    </r>
    <r>
      <rPr>
        <sz val="12"/>
        <color theme="1"/>
        <rFont val="Times New Roman"/>
        <family val="1"/>
        <charset val="204"/>
      </rPr>
      <t>, реализующие программы общего образования</t>
    </r>
  </si>
  <si>
    <t xml:space="preserve">заместители руководителя, руководители структурных подразделений  и их заместители 
</t>
  </si>
  <si>
    <t>средний медицинский (фармацевтический) персонал (персонал, обеспечивающий условия для предоставления медицинских услуг)</t>
  </si>
  <si>
    <t>младший медицинский персонал (персонал, обеспечивающий условия для предоставления медицинских услуг)</t>
  </si>
  <si>
    <t xml:space="preserve">педагогические работники образовательных организаций, реализующие программы  дополнительного образования детей </t>
  </si>
  <si>
    <t>х</t>
  </si>
  <si>
    <t xml:space="preserve">учителя </t>
  </si>
  <si>
    <t>Среднемесячная  заработная плата работников</t>
  </si>
  <si>
    <t>врачи (кроме зубных)</t>
  </si>
  <si>
    <t xml:space="preserve">заместители руководителя, руководители структурных подразделений (кроме заведующих учебной частью образовательных организаций, реализующих программы общего образования) и их заместители 
</t>
  </si>
  <si>
    <t>средства муниципального бюджета</t>
  </si>
  <si>
    <t>муниципальных  образовательных организаций Тульской области</t>
  </si>
  <si>
    <t>отношение средней заработной платы за текущий месяц к прогнозной оценке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(**; ***)</t>
  </si>
  <si>
    <t>отношение средней заработной платы за текущий период к прогнозной оценке  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 (**; ***)</t>
  </si>
  <si>
    <r>
      <rPr>
        <b/>
        <sz val="16"/>
        <color theme="1"/>
        <rFont val="Times New Roman"/>
        <family val="1"/>
        <charset val="204"/>
      </rPr>
      <t>**</t>
    </r>
    <r>
      <rPr>
        <sz val="12"/>
        <color theme="1"/>
        <rFont val="Times New Roman"/>
        <family val="1"/>
        <charset val="204"/>
      </rPr>
      <t xml:space="preserve"> отношение средней заработной платы педагогических работников образовательных организаций, реализующих программы дошкольного образования, к средней заработной плате в сфере общего образования в Тульской области;</t>
    </r>
  </si>
  <si>
    <r>
      <rPr>
        <b/>
        <sz val="16"/>
        <color theme="1"/>
        <rFont val="Times New Roman"/>
        <family val="1"/>
        <charset val="204"/>
      </rPr>
      <t xml:space="preserve">*** </t>
    </r>
    <r>
      <rPr>
        <sz val="12"/>
        <color theme="1"/>
        <rFont val="Times New Roman"/>
        <family val="1"/>
        <charset val="204"/>
      </rPr>
      <t>отношение средней заработной платы педагогических работников образовательных организаций, реализующих программы  дополнительного образования детей, к средней заработной плате учителей в Тульской области</t>
    </r>
  </si>
  <si>
    <t>Среднесписочная численность работников образовательных организаций (данные приводятся с одним десятичным знаком)</t>
  </si>
  <si>
    <t>Фонд заработной платы (без начислений)*</t>
  </si>
  <si>
    <r>
      <t>*</t>
    </r>
    <r>
      <rPr>
        <sz val="12"/>
        <color theme="1"/>
        <rFont val="Times New Roman"/>
        <family val="1"/>
        <charset val="204"/>
      </rPr>
      <t xml:space="preserve"> Фонд заработной платы (без начислений) показывать с тремя знаками после запятой;</t>
    </r>
  </si>
  <si>
    <t>Комитет по образованию администрации муниципального образования Киреевский район</t>
  </si>
  <si>
    <t xml:space="preserve">Председатель комитета </t>
  </si>
  <si>
    <t>С.В. Пашков</t>
  </si>
  <si>
    <t xml:space="preserve">Исполнитель: Борисова Ирина Игоревна </t>
  </si>
  <si>
    <t>Экономист 1 категории</t>
  </si>
  <si>
    <t>МКУ "Центр техобслуживания образования"</t>
  </si>
  <si>
    <t xml:space="preserve">работники, всего: </t>
  </si>
  <si>
    <t>в том числе фактическое количество шт. ед.,  занятых другими работниками учреждения и внешними совместителями</t>
  </si>
  <si>
    <t>1) Расходы в части доплат к должностным окладам работников  за ученые степени доктора наук и кандидата наук, ежемесячные надбавки к должностным окладам работников за почетные звания, нагрудные знаки, нагрудные значки, повышения должностных окладов  работников, работающих в образовательных организациях, расположенных в поселках городского типа (рабочих поселках), выплаты пособия на санаторно-курортное лечение в соответствии с Законом Тульской области от 30 сентября 2013 года № 1989-ЗТО «Об образовании»;           2) Закон Тульской области от 20.12.1995 №21-ЗТО  "О библиотечном деле"</t>
  </si>
  <si>
    <t>педагоги-психологи</t>
  </si>
  <si>
    <t>заведующие учебной частью образовательных организаций, реализующие программы общего образования</t>
  </si>
  <si>
    <t>Тел. 8(48754) 6-14-81</t>
  </si>
  <si>
    <r>
      <t xml:space="preserve">за  </t>
    </r>
    <r>
      <rPr>
        <b/>
        <u/>
        <sz val="14"/>
        <color theme="1"/>
        <rFont val="Times New Roman"/>
        <family val="1"/>
        <charset val="204"/>
      </rPr>
      <t xml:space="preserve"> январь   </t>
    </r>
    <r>
      <rPr>
        <b/>
        <sz val="14"/>
        <color theme="1"/>
        <rFont val="Times New Roman"/>
        <family val="1"/>
        <charset val="204"/>
      </rPr>
      <t>2020 год</t>
    </r>
  </si>
  <si>
    <r>
      <t xml:space="preserve">за  </t>
    </r>
    <r>
      <rPr>
        <b/>
        <u/>
        <sz val="14"/>
        <color theme="1"/>
        <rFont val="Times New Roman"/>
        <family val="1"/>
        <charset val="204"/>
      </rPr>
      <t xml:space="preserve"> февраль   </t>
    </r>
    <r>
      <rPr>
        <b/>
        <sz val="14"/>
        <color theme="1"/>
        <rFont val="Times New Roman"/>
        <family val="1"/>
        <charset val="204"/>
      </rPr>
      <t>2020 год</t>
    </r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</si>
</sst>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00"/>
  </numFmts>
  <fonts count="2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2" borderId="0" xfId="0" applyFont="1" applyFill="1" applyBorder="1" applyAlignment="1">
      <alignment vertical="top" wrapText="1"/>
    </xf>
    <xf numFmtId="0" fontId="7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8" fillId="0" borderId="0" xfId="0" applyFont="1"/>
    <xf numFmtId="0" fontId="13" fillId="0" borderId="11" xfId="0" applyFont="1" applyBorder="1"/>
    <xf numFmtId="0" fontId="15" fillId="0" borderId="0" xfId="0" applyFont="1"/>
    <xf numFmtId="0" fontId="5" fillId="5" borderId="1" xfId="0" applyFont="1" applyFill="1" applyBorder="1" applyAlignment="1">
      <alignment horizontal="justify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justify" vertical="top" wrapText="1"/>
    </xf>
    <xf numFmtId="0" fontId="4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justify" vertical="top" wrapText="1"/>
    </xf>
    <xf numFmtId="0" fontId="6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justify" vertical="top" wrapText="1"/>
    </xf>
    <xf numFmtId="0" fontId="9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3" fontId="2" fillId="3" borderId="1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43" fontId="11" fillId="5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3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3" fontId="2" fillId="5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43" fontId="0" fillId="0" borderId="0" xfId="0" applyNumberFormat="1"/>
    <xf numFmtId="43" fontId="0" fillId="0" borderId="0" xfId="0" applyNumberFormat="1" applyAlignment="1">
      <alignment horizontal="center" vertical="center"/>
    </xf>
    <xf numFmtId="43" fontId="0" fillId="0" borderId="0" xfId="0" applyNumberFormat="1" applyAlignment="1">
      <alignment horizontal="left" vertical="center"/>
    </xf>
    <xf numFmtId="43" fontId="4" fillId="0" borderId="0" xfId="0" applyNumberFormat="1" applyFont="1"/>
    <xf numFmtId="43" fontId="15" fillId="0" borderId="0" xfId="0" applyNumberFormat="1" applyFont="1"/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justify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43" fontId="11" fillId="3" borderId="1" xfId="0" applyNumberFormat="1" applyFont="1" applyFill="1" applyBorder="1" applyAlignment="1">
      <alignment horizontal="center" vertical="center" wrapText="1"/>
    </xf>
    <xf numFmtId="43" fontId="11" fillId="4" borderId="1" xfId="0" applyNumberFormat="1" applyFont="1" applyFill="1" applyBorder="1" applyAlignment="1">
      <alignment horizontal="center" vertical="center" wrapText="1"/>
    </xf>
    <xf numFmtId="43" fontId="2" fillId="2" borderId="0" xfId="0" applyNumberFormat="1" applyFont="1" applyFill="1" applyBorder="1" applyAlignment="1">
      <alignment vertical="top" wrapText="1"/>
    </xf>
    <xf numFmtId="43" fontId="8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left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/>
    </xf>
    <xf numFmtId="43" fontId="1" fillId="0" borderId="0" xfId="0" applyNumberFormat="1" applyFont="1" applyAlignment="1">
      <alignment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2" fontId="12" fillId="3" borderId="1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2" fontId="12" fillId="5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justify" vertical="top" wrapText="1"/>
    </xf>
    <xf numFmtId="43" fontId="17" fillId="3" borderId="1" xfId="0" applyNumberFormat="1" applyFont="1" applyFill="1" applyBorder="1" applyAlignment="1">
      <alignment horizontal="center" vertical="center" wrapText="1"/>
    </xf>
    <xf numFmtId="43" fontId="19" fillId="0" borderId="0" xfId="0" applyNumberFormat="1" applyFont="1"/>
    <xf numFmtId="0" fontId="19" fillId="0" borderId="0" xfId="0" applyFont="1"/>
    <xf numFmtId="0" fontId="20" fillId="4" borderId="1" xfId="0" applyFont="1" applyFill="1" applyBorder="1" applyAlignment="1">
      <alignment horizontal="center" vertical="top" wrapText="1"/>
    </xf>
    <xf numFmtId="0" fontId="20" fillId="4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43" fontId="3" fillId="2" borderId="2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43" fontId="3" fillId="2" borderId="2" xfId="0" applyNumberFormat="1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43" fontId="3" fillId="2" borderId="2" xfId="0" applyNumberFormat="1" applyFont="1" applyFill="1" applyBorder="1" applyAlignment="1">
      <alignment horizontal="center" vertical="top" wrapText="1"/>
    </xf>
    <xf numFmtId="43" fontId="3" fillId="2" borderId="3" xfId="0" applyNumberFormat="1" applyFont="1" applyFill="1" applyBorder="1" applyAlignment="1">
      <alignment horizontal="center" vertical="top" wrapText="1"/>
    </xf>
    <xf numFmtId="43" fontId="3" fillId="2" borderId="6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6"/>
  <sheetViews>
    <sheetView view="pageBreakPreview" topLeftCell="A32" zoomScale="60" workbookViewId="0">
      <selection activeCell="H47" sqref="H47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style="51" customWidth="1"/>
    <col min="11" max="11" width="17.5703125" customWidth="1"/>
    <col min="12" max="12" width="19.42578125" customWidth="1"/>
    <col min="13" max="13" width="12.7109375" style="51" customWidth="1"/>
    <col min="14" max="14" width="11" bestFit="1" customWidth="1"/>
  </cols>
  <sheetData>
    <row r="1" spans="1:13">
      <c r="L1" s="3"/>
    </row>
    <row r="2" spans="1:13" ht="18.75">
      <c r="A2" s="100" t="s">
        <v>34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3" ht="18.75">
      <c r="A3" s="100" t="s">
        <v>38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1:13" ht="18.75">
      <c r="A4" s="100" t="s">
        <v>58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</row>
    <row r="5" spans="1:13">
      <c r="A5" s="101" t="s">
        <v>10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1:13" ht="18.75">
      <c r="A6" s="102" t="s">
        <v>46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</row>
    <row r="7" spans="1:13" ht="15.75">
      <c r="A7" s="103" t="s">
        <v>22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</row>
    <row r="9" spans="1:13" ht="27" customHeight="1">
      <c r="A9" s="116" t="s">
        <v>11</v>
      </c>
      <c r="B9" s="117" t="s">
        <v>24</v>
      </c>
      <c r="C9" s="118"/>
      <c r="D9" s="110" t="s">
        <v>43</v>
      </c>
      <c r="E9" s="117" t="s">
        <v>44</v>
      </c>
      <c r="F9" s="120"/>
      <c r="G9" s="120"/>
      <c r="H9" s="120"/>
      <c r="I9" s="120"/>
      <c r="J9" s="121" t="s">
        <v>12</v>
      </c>
      <c r="K9" s="107" t="s">
        <v>39</v>
      </c>
      <c r="L9" s="107" t="s">
        <v>40</v>
      </c>
    </row>
    <row r="10" spans="1:13" ht="55.5" customHeight="1">
      <c r="A10" s="116"/>
      <c r="B10" s="110" t="s">
        <v>20</v>
      </c>
      <c r="C10" s="110" t="s">
        <v>53</v>
      </c>
      <c r="D10" s="119"/>
      <c r="E10" s="110" t="s">
        <v>20</v>
      </c>
      <c r="F10" s="113" t="s">
        <v>19</v>
      </c>
      <c r="G10" s="114"/>
      <c r="H10" s="115"/>
      <c r="I10" s="110" t="s">
        <v>18</v>
      </c>
      <c r="J10" s="122"/>
      <c r="K10" s="108"/>
      <c r="L10" s="108"/>
    </row>
    <row r="11" spans="1:13" ht="204" customHeight="1">
      <c r="A11" s="116"/>
      <c r="B11" s="111"/>
      <c r="C11" s="111"/>
      <c r="D11" s="119"/>
      <c r="E11" s="112"/>
      <c r="F11" s="92" t="s">
        <v>54</v>
      </c>
      <c r="G11" s="6" t="s">
        <v>21</v>
      </c>
      <c r="H11" s="6" t="s">
        <v>37</v>
      </c>
      <c r="I11" s="111"/>
      <c r="J11" s="123"/>
      <c r="K11" s="109"/>
      <c r="L11" s="109"/>
    </row>
    <row r="12" spans="1:13" ht="19.5" customHeight="1">
      <c r="A12" s="110"/>
      <c r="B12" s="98" t="s">
        <v>25</v>
      </c>
      <c r="C12" s="99"/>
      <c r="D12" s="90" t="s">
        <v>0</v>
      </c>
      <c r="E12" s="90" t="s">
        <v>1</v>
      </c>
      <c r="F12" s="90" t="s">
        <v>1</v>
      </c>
      <c r="G12" s="90" t="s">
        <v>1</v>
      </c>
      <c r="H12" s="90" t="s">
        <v>1</v>
      </c>
      <c r="I12" s="90" t="s">
        <v>1</v>
      </c>
      <c r="J12" s="93" t="s">
        <v>17</v>
      </c>
      <c r="K12" s="90" t="s">
        <v>16</v>
      </c>
      <c r="L12" s="90" t="s">
        <v>16</v>
      </c>
    </row>
    <row r="13" spans="1:13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64">
        <v>10</v>
      </c>
      <c r="K13" s="7">
        <v>11</v>
      </c>
      <c r="L13" s="7">
        <v>12</v>
      </c>
    </row>
    <row r="14" spans="1:13" s="71" customFormat="1" ht="48.6" customHeight="1">
      <c r="A14" s="72" t="s">
        <v>13</v>
      </c>
      <c r="B14" s="72"/>
      <c r="C14" s="9"/>
      <c r="D14" s="41"/>
      <c r="E14" s="41"/>
      <c r="F14" s="41"/>
      <c r="G14" s="41"/>
      <c r="H14" s="41"/>
      <c r="I14" s="41"/>
      <c r="J14" s="42"/>
      <c r="K14" s="41"/>
      <c r="L14" s="41"/>
      <c r="M14" s="52"/>
    </row>
    <row r="15" spans="1:13" s="84" customFormat="1" ht="15.6" customHeight="1">
      <c r="A15" s="81" t="s">
        <v>52</v>
      </c>
      <c r="B15" s="80">
        <f>B17+B18+B19+B26</f>
        <v>873.2</v>
      </c>
      <c r="C15" s="80" t="s">
        <v>32</v>
      </c>
      <c r="D15" s="80">
        <f t="shared" ref="D15:I15" si="0">D17+D18+D19+D26</f>
        <v>705.9</v>
      </c>
      <c r="E15" s="89">
        <f t="shared" si="0"/>
        <v>15818.974999999999</v>
      </c>
      <c r="F15" s="80">
        <f t="shared" si="0"/>
        <v>94.320999999999998</v>
      </c>
      <c r="G15" s="80">
        <f t="shared" si="0"/>
        <v>13733.454999999998</v>
      </c>
      <c r="H15" s="80">
        <f t="shared" si="0"/>
        <v>1991.1990000000001</v>
      </c>
      <c r="I15" s="80">
        <f t="shared" si="0"/>
        <v>0</v>
      </c>
      <c r="J15" s="82">
        <f>(E15/D15)*1000</f>
        <v>22409.654341974783</v>
      </c>
      <c r="K15" s="80" t="s">
        <v>2</v>
      </c>
      <c r="L15" s="80" t="s">
        <v>2</v>
      </c>
      <c r="M15" s="83"/>
    </row>
    <row r="16" spans="1:13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65"/>
      <c r="K16" s="12"/>
      <c r="L16" s="12"/>
    </row>
    <row r="17" spans="1:14" ht="15.75" customHeight="1">
      <c r="A17" s="10" t="s">
        <v>4</v>
      </c>
      <c r="B17" s="11">
        <v>12</v>
      </c>
      <c r="C17" s="9" t="s">
        <v>32</v>
      </c>
      <c r="D17" s="41">
        <v>12</v>
      </c>
      <c r="E17" s="41">
        <f>F17+G17+H17</f>
        <v>490.09899999999999</v>
      </c>
      <c r="F17" s="41">
        <v>0</v>
      </c>
      <c r="G17" s="41">
        <v>490.09899999999999</v>
      </c>
      <c r="H17" s="41">
        <v>0</v>
      </c>
      <c r="I17" s="41">
        <v>0</v>
      </c>
      <c r="J17" s="42">
        <f>(E17/D17)*1000</f>
        <v>40841.583333333336</v>
      </c>
      <c r="K17" s="12" t="s">
        <v>2</v>
      </c>
      <c r="L17" s="12" t="s">
        <v>2</v>
      </c>
    </row>
    <row r="18" spans="1:14" ht="66" customHeight="1">
      <c r="A18" s="10" t="s">
        <v>28</v>
      </c>
      <c r="B18" s="11">
        <v>23.25</v>
      </c>
      <c r="C18" s="9" t="s">
        <v>32</v>
      </c>
      <c r="D18" s="41">
        <v>22.8</v>
      </c>
      <c r="E18" s="41">
        <f t="shared" ref="E18:E25" si="1">F18+G18+H18</f>
        <v>982.11400000000003</v>
      </c>
      <c r="F18" s="87">
        <v>28.777000000000001</v>
      </c>
      <c r="G18" s="41">
        <v>953.33699999999999</v>
      </c>
      <c r="H18" s="41">
        <v>0</v>
      </c>
      <c r="I18" s="41">
        <v>0</v>
      </c>
      <c r="J18" s="42">
        <f t="shared" ref="J18:J26" si="2">(E18/D18)*1000</f>
        <v>43075.175438596489</v>
      </c>
      <c r="K18" s="12" t="s">
        <v>2</v>
      </c>
      <c r="L18" s="12" t="s">
        <v>2</v>
      </c>
    </row>
    <row r="19" spans="1:14" ht="73.5" customHeight="1">
      <c r="A19" s="10" t="s">
        <v>26</v>
      </c>
      <c r="B19" s="11">
        <v>280.60000000000002</v>
      </c>
      <c r="C19" s="11">
        <v>5.5</v>
      </c>
      <c r="D19" s="41">
        <v>236.6</v>
      </c>
      <c r="E19" s="41">
        <f t="shared" si="1"/>
        <v>7543.9429999999993</v>
      </c>
      <c r="F19" s="41">
        <v>56.292999999999999</v>
      </c>
      <c r="G19" s="87">
        <v>7487.65</v>
      </c>
      <c r="H19" s="41">
        <v>0</v>
      </c>
      <c r="I19" s="41">
        <v>0</v>
      </c>
      <c r="J19" s="65">
        <f t="shared" si="2"/>
        <v>31884.797125950972</v>
      </c>
      <c r="K19" s="77">
        <f>(J19/31884.4)*100</f>
        <v>100.00124551803067</v>
      </c>
      <c r="L19" s="77">
        <f>K19</f>
        <v>100.00124551803067</v>
      </c>
      <c r="M19" s="53">
        <v>31884.799999999999</v>
      </c>
      <c r="N19" s="70"/>
    </row>
    <row r="20" spans="1:14" ht="21.75" customHeight="1">
      <c r="A20" s="13" t="s">
        <v>23</v>
      </c>
      <c r="B20" s="11"/>
      <c r="C20" s="9"/>
      <c r="D20" s="41"/>
      <c r="E20" s="41"/>
      <c r="F20" s="41"/>
      <c r="G20" s="41"/>
      <c r="H20" s="41"/>
      <c r="I20" s="41"/>
      <c r="J20" s="42"/>
      <c r="K20" s="58"/>
      <c r="L20" s="58"/>
    </row>
    <row r="21" spans="1:14" ht="29.25" customHeight="1">
      <c r="A21" s="59" t="s">
        <v>55</v>
      </c>
      <c r="B21" s="11">
        <v>5.5</v>
      </c>
      <c r="C21" s="11">
        <v>3</v>
      </c>
      <c r="D21" s="41">
        <v>2.5</v>
      </c>
      <c r="E21" s="41">
        <f t="shared" ref="E21" si="3">F21+G21+H21</f>
        <v>61.198999999999998</v>
      </c>
      <c r="F21" s="41">
        <v>0</v>
      </c>
      <c r="G21" s="41">
        <v>61.198999999999998</v>
      </c>
      <c r="H21" s="41">
        <v>0</v>
      </c>
      <c r="I21" s="41">
        <v>0</v>
      </c>
      <c r="J21" s="42">
        <f t="shared" si="2"/>
        <v>24479.599999999999</v>
      </c>
      <c r="K21" s="12" t="s">
        <v>2</v>
      </c>
      <c r="L21" s="12" t="s">
        <v>2</v>
      </c>
      <c r="M21" s="73"/>
    </row>
    <row r="22" spans="1:14" ht="18.75" hidden="1">
      <c r="A22" s="10" t="s">
        <v>35</v>
      </c>
      <c r="B22" s="11"/>
      <c r="C22" s="9"/>
      <c r="D22" s="41"/>
      <c r="E22" s="41">
        <f t="shared" si="1"/>
        <v>0</v>
      </c>
      <c r="F22" s="41"/>
      <c r="G22" s="41"/>
      <c r="H22" s="41"/>
      <c r="I22" s="41"/>
      <c r="J22" s="42" t="e">
        <f t="shared" si="2"/>
        <v>#DIV/0!</v>
      </c>
      <c r="K22" s="12"/>
      <c r="L22" s="12"/>
    </row>
    <row r="23" spans="1:14" ht="94.5" hidden="1">
      <c r="A23" s="10" t="s">
        <v>29</v>
      </c>
      <c r="B23" s="16"/>
      <c r="C23" s="9"/>
      <c r="D23" s="41"/>
      <c r="E23" s="41">
        <f t="shared" si="1"/>
        <v>0</v>
      </c>
      <c r="F23" s="41"/>
      <c r="G23" s="41"/>
      <c r="H23" s="41"/>
      <c r="I23" s="41"/>
      <c r="J23" s="42" t="e">
        <f t="shared" si="2"/>
        <v>#DIV/0!</v>
      </c>
      <c r="K23" s="12"/>
      <c r="L23" s="12"/>
    </row>
    <row r="24" spans="1:14" ht="78.75" hidden="1">
      <c r="A24" s="10" t="s">
        <v>30</v>
      </c>
      <c r="B24" s="16"/>
      <c r="C24" s="9"/>
      <c r="D24" s="41"/>
      <c r="E24" s="41">
        <f t="shared" si="1"/>
        <v>0</v>
      </c>
      <c r="F24" s="41"/>
      <c r="G24" s="41"/>
      <c r="H24" s="41"/>
      <c r="I24" s="41"/>
      <c r="J24" s="42" t="e">
        <f t="shared" si="2"/>
        <v>#DIV/0!</v>
      </c>
      <c r="K24" s="12"/>
      <c r="L24" s="12"/>
    </row>
    <row r="25" spans="1:14" ht="35.25" hidden="1" customHeight="1">
      <c r="A25" s="10" t="s">
        <v>7</v>
      </c>
      <c r="B25" s="11"/>
      <c r="C25" s="9"/>
      <c r="D25" s="41"/>
      <c r="E25" s="41">
        <f t="shared" si="1"/>
        <v>0</v>
      </c>
      <c r="F25" s="41"/>
      <c r="G25" s="41"/>
      <c r="H25" s="41"/>
      <c r="I25" s="41"/>
      <c r="J25" s="42" t="e">
        <f t="shared" si="2"/>
        <v>#DIV/0!</v>
      </c>
      <c r="K25" s="12"/>
      <c r="L25" s="12"/>
    </row>
    <row r="26" spans="1:14" ht="38.1" customHeight="1">
      <c r="A26" s="10" t="s">
        <v>5</v>
      </c>
      <c r="B26" s="11">
        <v>557.35</v>
      </c>
      <c r="C26" s="11">
        <v>3.5</v>
      </c>
      <c r="D26" s="41">
        <v>434.5</v>
      </c>
      <c r="E26" s="41">
        <f>F26+G26+H26</f>
        <v>6802.8189999999995</v>
      </c>
      <c r="F26" s="41">
        <v>9.2509999999999994</v>
      </c>
      <c r="G26" s="41">
        <v>4802.3689999999997</v>
      </c>
      <c r="H26" s="41">
        <v>1991.1990000000001</v>
      </c>
      <c r="I26" s="41">
        <v>0</v>
      </c>
      <c r="J26" s="42">
        <f t="shared" si="2"/>
        <v>15656.660529344073</v>
      </c>
      <c r="K26" s="12" t="s">
        <v>2</v>
      </c>
      <c r="L26" s="12" t="s">
        <v>2</v>
      </c>
    </row>
    <row r="27" spans="1:14" s="71" customFormat="1" ht="37.5" customHeight="1">
      <c r="A27" s="18" t="s">
        <v>14</v>
      </c>
      <c r="B27" s="18"/>
      <c r="C27" s="18"/>
      <c r="D27" s="19"/>
      <c r="E27" s="19"/>
      <c r="F27" s="19"/>
      <c r="G27" s="19"/>
      <c r="H27" s="19"/>
      <c r="I27" s="19"/>
      <c r="J27" s="66"/>
      <c r="K27" s="19"/>
      <c r="L27" s="19"/>
      <c r="M27" s="52"/>
    </row>
    <row r="28" spans="1:14" s="29" customFormat="1" ht="19.5" customHeight="1">
      <c r="A28" s="17" t="s">
        <v>52</v>
      </c>
      <c r="B28" s="18">
        <f>B30+B31+B32+B40+B41</f>
        <v>1256.46</v>
      </c>
      <c r="C28" s="22" t="s">
        <v>32</v>
      </c>
      <c r="D28" s="19">
        <f>D30+D31+D32+D40+D41</f>
        <v>847</v>
      </c>
      <c r="E28" s="43">
        <f>E30+E31+E32+E40+E41</f>
        <v>24261.336000000003</v>
      </c>
      <c r="F28" s="19">
        <f>F30+F31+F32+F40+F41</f>
        <v>91.77000000000001</v>
      </c>
      <c r="G28" s="19">
        <f>G30+G31+G32+G40+G41</f>
        <v>24169.565999999999</v>
      </c>
      <c r="H28" s="19">
        <v>0</v>
      </c>
      <c r="I28" s="19">
        <v>0</v>
      </c>
      <c r="J28" s="66">
        <f>(E28/D28)*1000</f>
        <v>28643.844155844159</v>
      </c>
      <c r="K28" s="19" t="s">
        <v>2</v>
      </c>
      <c r="L28" s="19" t="s">
        <v>2</v>
      </c>
      <c r="M28" s="55"/>
    </row>
    <row r="29" spans="1:14" ht="15.75" customHeight="1">
      <c r="A29" s="23" t="s">
        <v>3</v>
      </c>
      <c r="B29" s="24"/>
      <c r="C29" s="24"/>
      <c r="D29" s="19"/>
      <c r="E29" s="19"/>
      <c r="F29" s="19"/>
      <c r="G29" s="19"/>
      <c r="H29" s="19"/>
      <c r="I29" s="19"/>
      <c r="J29" s="66"/>
      <c r="K29" s="19"/>
      <c r="L29" s="19"/>
    </row>
    <row r="30" spans="1:14" ht="30.75" customHeight="1">
      <c r="A30" s="20" t="s">
        <v>4</v>
      </c>
      <c r="B30" s="21">
        <v>23</v>
      </c>
      <c r="C30" s="22" t="s">
        <v>32</v>
      </c>
      <c r="D30" s="45">
        <v>22</v>
      </c>
      <c r="E30" s="45">
        <f>F30+G30+H30+I30</f>
        <v>1302.164</v>
      </c>
      <c r="F30" s="45">
        <v>29.817</v>
      </c>
      <c r="G30" s="45">
        <v>1272.347</v>
      </c>
      <c r="H30" s="45">
        <v>0</v>
      </c>
      <c r="I30" s="45">
        <v>0</v>
      </c>
      <c r="J30" s="46">
        <f>(E30/D30)*1000</f>
        <v>59189.272727272728</v>
      </c>
      <c r="K30" s="19" t="s">
        <v>2</v>
      </c>
      <c r="L30" s="19" t="s">
        <v>2</v>
      </c>
    </row>
    <row r="31" spans="1:14" ht="128.1" customHeight="1">
      <c r="A31" s="20" t="s">
        <v>36</v>
      </c>
      <c r="B31" s="21">
        <v>50.75</v>
      </c>
      <c r="C31" s="22" t="s">
        <v>32</v>
      </c>
      <c r="D31" s="45">
        <v>47.5</v>
      </c>
      <c r="E31" s="45">
        <f t="shared" ref="E31:E41" si="4">F31+G31+H31+I31</f>
        <v>2828.3150000000001</v>
      </c>
      <c r="F31" s="45">
        <v>25.298999999999999</v>
      </c>
      <c r="G31" s="45">
        <v>2803.0160000000001</v>
      </c>
      <c r="H31" s="45">
        <v>0</v>
      </c>
      <c r="I31" s="45">
        <v>0</v>
      </c>
      <c r="J31" s="46">
        <f t="shared" ref="J31:J41" si="5">(E31/D31)*1000</f>
        <v>59543.473684210527</v>
      </c>
      <c r="K31" s="19" t="s">
        <v>2</v>
      </c>
      <c r="L31" s="19" t="s">
        <v>2</v>
      </c>
    </row>
    <row r="32" spans="1:14" ht="88.5" customHeight="1">
      <c r="A32" s="20" t="s">
        <v>27</v>
      </c>
      <c r="B32" s="21">
        <v>751.11</v>
      </c>
      <c r="C32" s="18">
        <v>16.52</v>
      </c>
      <c r="D32" s="45">
        <v>430.5</v>
      </c>
      <c r="E32" s="45">
        <f t="shared" si="4"/>
        <v>14602.558000000001</v>
      </c>
      <c r="F32" s="47">
        <v>36.654000000000003</v>
      </c>
      <c r="G32" s="45">
        <v>14565.904</v>
      </c>
      <c r="H32" s="45">
        <v>0</v>
      </c>
      <c r="I32" s="45">
        <v>0</v>
      </c>
      <c r="J32" s="66">
        <f t="shared" si="5"/>
        <v>33919.995354239261</v>
      </c>
      <c r="K32" s="78">
        <f>(J32/33920)*100</f>
        <v>99.999986303771408</v>
      </c>
      <c r="L32" s="78">
        <f>K32</f>
        <v>99.999986303771408</v>
      </c>
      <c r="M32" s="52">
        <v>33920</v>
      </c>
    </row>
    <row r="33" spans="1:13" ht="17.25" customHeight="1">
      <c r="A33" s="76" t="s">
        <v>23</v>
      </c>
      <c r="B33" s="21"/>
      <c r="C33" s="18"/>
      <c r="D33" s="45"/>
      <c r="E33" s="45"/>
      <c r="F33" s="45"/>
      <c r="G33" s="45"/>
      <c r="H33" s="45"/>
      <c r="I33" s="45"/>
      <c r="J33" s="46"/>
      <c r="K33" s="19"/>
      <c r="L33" s="19"/>
    </row>
    <row r="34" spans="1:13" ht="22.5" customHeight="1">
      <c r="A34" s="85" t="s">
        <v>33</v>
      </c>
      <c r="B34" s="25">
        <v>638.41999999999996</v>
      </c>
      <c r="C34" s="18">
        <v>16.27</v>
      </c>
      <c r="D34" s="45">
        <v>392.3</v>
      </c>
      <c r="E34" s="45">
        <f t="shared" si="4"/>
        <v>13393.038</v>
      </c>
      <c r="F34" s="45">
        <v>35.579000000000001</v>
      </c>
      <c r="G34" s="45">
        <v>13357.459000000001</v>
      </c>
      <c r="H34" s="45">
        <v>0</v>
      </c>
      <c r="I34" s="45">
        <v>0</v>
      </c>
      <c r="J34" s="46">
        <f t="shared" si="5"/>
        <v>34139.785878154478</v>
      </c>
      <c r="K34" s="19" t="s">
        <v>2</v>
      </c>
      <c r="L34" s="19" t="s">
        <v>2</v>
      </c>
    </row>
    <row r="35" spans="1:13" ht="81" hidden="1" customHeight="1">
      <c r="A35" s="85" t="s">
        <v>56</v>
      </c>
      <c r="B35" s="25"/>
      <c r="C35" s="18"/>
      <c r="D35" s="45"/>
      <c r="E35" s="45">
        <f t="shared" si="4"/>
        <v>0</v>
      </c>
      <c r="F35" s="45"/>
      <c r="G35" s="45"/>
      <c r="H35" s="45"/>
      <c r="I35" s="45"/>
      <c r="J35" s="46" t="e">
        <f t="shared" si="5"/>
        <v>#DIV/0!</v>
      </c>
      <c r="K35" s="19"/>
      <c r="L35" s="19"/>
    </row>
    <row r="36" spans="1:13" ht="27" customHeight="1">
      <c r="A36" s="86" t="s">
        <v>55</v>
      </c>
      <c r="B36" s="25">
        <v>13</v>
      </c>
      <c r="C36" s="18">
        <v>0.25</v>
      </c>
      <c r="D36" s="45">
        <v>6</v>
      </c>
      <c r="E36" s="45">
        <f t="shared" si="4"/>
        <v>201.54900000000001</v>
      </c>
      <c r="F36" s="45">
        <v>0</v>
      </c>
      <c r="G36" s="45">
        <v>201.54900000000001</v>
      </c>
      <c r="H36" s="45">
        <v>0</v>
      </c>
      <c r="I36" s="45">
        <v>0</v>
      </c>
      <c r="J36" s="46">
        <f t="shared" si="5"/>
        <v>33591.5</v>
      </c>
      <c r="K36" s="19" t="s">
        <v>2</v>
      </c>
      <c r="L36" s="19" t="s">
        <v>2</v>
      </c>
      <c r="M36" s="53"/>
    </row>
    <row r="37" spans="1:13" ht="74.099999999999994" hidden="1" customHeight="1">
      <c r="A37" s="20" t="s">
        <v>35</v>
      </c>
      <c r="B37" s="21"/>
      <c r="C37" s="18"/>
      <c r="D37" s="45"/>
      <c r="E37" s="45">
        <f t="shared" si="4"/>
        <v>0</v>
      </c>
      <c r="F37" s="45"/>
      <c r="G37" s="45"/>
      <c r="H37" s="45"/>
      <c r="I37" s="45"/>
      <c r="J37" s="46" t="e">
        <f t="shared" si="5"/>
        <v>#DIV/0!</v>
      </c>
      <c r="K37" s="19"/>
      <c r="L37" s="19"/>
    </row>
    <row r="38" spans="1:13" ht="94.5" hidden="1">
      <c r="A38" s="20" t="s">
        <v>29</v>
      </c>
      <c r="B38" s="60"/>
      <c r="C38" s="18"/>
      <c r="D38" s="45"/>
      <c r="E38" s="45">
        <f t="shared" si="4"/>
        <v>0</v>
      </c>
      <c r="F38" s="45"/>
      <c r="G38" s="45"/>
      <c r="H38" s="45"/>
      <c r="I38" s="45"/>
      <c r="J38" s="46" t="e">
        <f t="shared" si="5"/>
        <v>#DIV/0!</v>
      </c>
      <c r="K38" s="19"/>
      <c r="L38" s="19"/>
    </row>
    <row r="39" spans="1:13" ht="78.75" hidden="1">
      <c r="A39" s="20" t="s">
        <v>30</v>
      </c>
      <c r="B39" s="60"/>
      <c r="C39" s="18"/>
      <c r="D39" s="45"/>
      <c r="E39" s="45">
        <f t="shared" si="4"/>
        <v>0</v>
      </c>
      <c r="F39" s="45"/>
      <c r="G39" s="45"/>
      <c r="H39" s="45"/>
      <c r="I39" s="45"/>
      <c r="J39" s="46" t="e">
        <f t="shared" si="5"/>
        <v>#DIV/0!</v>
      </c>
      <c r="K39" s="19"/>
      <c r="L39" s="19"/>
    </row>
    <row r="40" spans="1:13" ht="37.5" customHeight="1">
      <c r="A40" s="20" t="s">
        <v>7</v>
      </c>
      <c r="B40" s="21">
        <v>15</v>
      </c>
      <c r="C40" s="18">
        <v>0</v>
      </c>
      <c r="D40" s="45">
        <v>11</v>
      </c>
      <c r="E40" s="45">
        <f t="shared" si="4"/>
        <v>284.041</v>
      </c>
      <c r="F40" s="45">
        <v>0</v>
      </c>
      <c r="G40" s="45">
        <v>284.041</v>
      </c>
      <c r="H40" s="45">
        <v>0</v>
      </c>
      <c r="I40" s="45">
        <v>0</v>
      </c>
      <c r="J40" s="46">
        <f t="shared" si="5"/>
        <v>25821.909090909092</v>
      </c>
      <c r="K40" s="19" t="s">
        <v>2</v>
      </c>
      <c r="L40" s="19" t="s">
        <v>2</v>
      </c>
    </row>
    <row r="41" spans="1:13" ht="33" customHeight="1">
      <c r="A41" s="20" t="s">
        <v>5</v>
      </c>
      <c r="B41" s="21">
        <v>416.6</v>
      </c>
      <c r="C41" s="18">
        <v>3.75</v>
      </c>
      <c r="D41" s="45">
        <v>336</v>
      </c>
      <c r="E41" s="45">
        <f t="shared" si="4"/>
        <v>5244.2579999999998</v>
      </c>
      <c r="F41" s="45">
        <v>0</v>
      </c>
      <c r="G41" s="45">
        <v>5244.2579999999998</v>
      </c>
      <c r="H41" s="45">
        <v>0</v>
      </c>
      <c r="I41" s="45">
        <v>0</v>
      </c>
      <c r="J41" s="46">
        <f t="shared" si="5"/>
        <v>15607.910714285714</v>
      </c>
      <c r="K41" s="19" t="s">
        <v>2</v>
      </c>
      <c r="L41" s="19" t="s">
        <v>2</v>
      </c>
    </row>
    <row r="42" spans="1:13" ht="54" customHeight="1">
      <c r="A42" s="31" t="s">
        <v>15</v>
      </c>
      <c r="B42" s="31"/>
      <c r="C42" s="31"/>
      <c r="D42" s="32"/>
      <c r="E42" s="32"/>
      <c r="F42" s="32"/>
      <c r="G42" s="32"/>
      <c r="H42" s="32"/>
      <c r="I42" s="32"/>
      <c r="J42" s="44"/>
      <c r="K42" s="32"/>
      <c r="L42" s="32"/>
    </row>
    <row r="43" spans="1:13" s="29" customFormat="1" ht="15.75" customHeight="1">
      <c r="A43" s="30" t="s">
        <v>52</v>
      </c>
      <c r="B43" s="31">
        <f>B45+B46+B47+B54</f>
        <v>117.08</v>
      </c>
      <c r="C43" s="35" t="s">
        <v>32</v>
      </c>
      <c r="D43" s="32">
        <f>D45+D46+D47+D54</f>
        <v>75.8</v>
      </c>
      <c r="E43" s="32">
        <f>E45+E46+E47+E54</f>
        <v>2137.9839999999999</v>
      </c>
      <c r="F43" s="32">
        <f t="shared" ref="F43:H43" si="6">F45+F46+F47+F54</f>
        <v>9.5940000000000012</v>
      </c>
      <c r="G43" s="32">
        <f t="shared" si="6"/>
        <v>0</v>
      </c>
      <c r="H43" s="32">
        <f t="shared" si="6"/>
        <v>2128.39</v>
      </c>
      <c r="I43" s="32"/>
      <c r="J43" s="44">
        <f>(E43/D43)*1000</f>
        <v>28205.593667546174</v>
      </c>
      <c r="K43" s="32" t="s">
        <v>2</v>
      </c>
      <c r="L43" s="32" t="s">
        <v>2</v>
      </c>
      <c r="M43" s="55"/>
    </row>
    <row r="44" spans="1:13" ht="15.75" customHeight="1">
      <c r="A44" s="36" t="s">
        <v>3</v>
      </c>
      <c r="B44" s="37"/>
      <c r="C44" s="37"/>
      <c r="D44" s="32"/>
      <c r="E44" s="32"/>
      <c r="F44" s="32"/>
      <c r="G44" s="32"/>
      <c r="H44" s="32"/>
      <c r="I44" s="32"/>
      <c r="J44" s="44"/>
      <c r="K44" s="32"/>
      <c r="L44" s="32"/>
    </row>
    <row r="45" spans="1:13" ht="15.75" customHeight="1">
      <c r="A45" s="33" t="s">
        <v>4</v>
      </c>
      <c r="B45" s="34">
        <v>4</v>
      </c>
      <c r="C45" s="35" t="s">
        <v>32</v>
      </c>
      <c r="D45" s="48">
        <v>4</v>
      </c>
      <c r="E45" s="48">
        <f>F45+H45</f>
        <v>191.32500000000002</v>
      </c>
      <c r="F45" s="48">
        <v>3.4119999999999999</v>
      </c>
      <c r="G45" s="48">
        <v>0</v>
      </c>
      <c r="H45" s="48">
        <v>187.91300000000001</v>
      </c>
      <c r="I45" s="48"/>
      <c r="J45" s="49">
        <f t="shared" ref="J45:J54" si="7">(E45/D45)*1000</f>
        <v>47831.250000000007</v>
      </c>
      <c r="K45" s="32" t="s">
        <v>2</v>
      </c>
      <c r="L45" s="32" t="s">
        <v>2</v>
      </c>
    </row>
    <row r="46" spans="1:13" ht="69" customHeight="1">
      <c r="A46" s="33" t="s">
        <v>28</v>
      </c>
      <c r="B46" s="34">
        <v>3</v>
      </c>
      <c r="C46" s="35" t="s">
        <v>32</v>
      </c>
      <c r="D46" s="48">
        <v>3</v>
      </c>
      <c r="E46" s="48">
        <f t="shared" ref="E46:E54" si="8">F46+H46</f>
        <v>139.441</v>
      </c>
      <c r="F46" s="48">
        <v>3.0710000000000002</v>
      </c>
      <c r="G46" s="48">
        <v>0</v>
      </c>
      <c r="H46" s="48">
        <v>136.37</v>
      </c>
      <c r="I46" s="48"/>
      <c r="J46" s="49">
        <f t="shared" si="7"/>
        <v>46480.333333333336</v>
      </c>
      <c r="K46" s="32" t="s">
        <v>2</v>
      </c>
      <c r="L46" s="32" t="s">
        <v>2</v>
      </c>
    </row>
    <row r="47" spans="1:13" ht="82.5" customHeight="1">
      <c r="A47" s="38" t="s">
        <v>31</v>
      </c>
      <c r="B47" s="39">
        <v>68.28</v>
      </c>
      <c r="C47" s="61">
        <v>8.32</v>
      </c>
      <c r="D47" s="48">
        <v>38.799999999999997</v>
      </c>
      <c r="E47" s="48">
        <f t="shared" si="8"/>
        <v>1316.096</v>
      </c>
      <c r="F47" s="48">
        <v>3.1110000000000002</v>
      </c>
      <c r="G47" s="48">
        <v>0</v>
      </c>
      <c r="H47" s="48">
        <v>1312.9849999999999</v>
      </c>
      <c r="I47" s="48"/>
      <c r="J47" s="49">
        <f t="shared" si="7"/>
        <v>33920</v>
      </c>
      <c r="K47" s="79">
        <f>(J47/33920)*100</f>
        <v>100</v>
      </c>
      <c r="L47" s="79">
        <f>K47</f>
        <v>100</v>
      </c>
      <c r="M47" s="52">
        <v>33920</v>
      </c>
    </row>
    <row r="48" spans="1:13" ht="16.5" customHeight="1">
      <c r="A48" s="75" t="s">
        <v>23</v>
      </c>
      <c r="B48" s="39"/>
      <c r="C48" s="61"/>
      <c r="D48" s="48"/>
      <c r="E48" s="48">
        <v>0</v>
      </c>
      <c r="F48" s="48"/>
      <c r="G48" s="48"/>
      <c r="H48" s="48"/>
      <c r="I48" s="48"/>
      <c r="J48" s="49"/>
      <c r="K48" s="62"/>
      <c r="L48" s="62"/>
    </row>
    <row r="49" spans="1:13" ht="25.5" customHeight="1">
      <c r="A49" s="63" t="s">
        <v>55</v>
      </c>
      <c r="B49" s="39">
        <v>4</v>
      </c>
      <c r="C49" s="35">
        <v>0</v>
      </c>
      <c r="D49" s="48">
        <v>2.8</v>
      </c>
      <c r="E49" s="48">
        <f t="shared" si="8"/>
        <v>102.943</v>
      </c>
      <c r="F49" s="48">
        <v>0</v>
      </c>
      <c r="G49" s="48">
        <v>0</v>
      </c>
      <c r="H49" s="48">
        <v>102.943</v>
      </c>
      <c r="I49" s="48"/>
      <c r="J49" s="49">
        <f t="shared" si="7"/>
        <v>36765.357142857138</v>
      </c>
      <c r="K49" s="32" t="s">
        <v>2</v>
      </c>
      <c r="L49" s="32" t="s">
        <v>2</v>
      </c>
      <c r="M49" s="73"/>
    </row>
    <row r="50" spans="1:13" ht="18.75" hidden="1">
      <c r="A50" s="33" t="s">
        <v>35</v>
      </c>
      <c r="B50" s="34"/>
      <c r="C50" s="35"/>
      <c r="D50" s="48"/>
      <c r="E50" s="48">
        <f t="shared" si="8"/>
        <v>0</v>
      </c>
      <c r="F50" s="48"/>
      <c r="G50" s="48"/>
      <c r="H50" s="48"/>
      <c r="I50" s="48"/>
      <c r="J50" s="49" t="e">
        <f t="shared" si="7"/>
        <v>#DIV/0!</v>
      </c>
      <c r="K50" s="32"/>
      <c r="L50" s="32"/>
    </row>
    <row r="51" spans="1:13" ht="94.5" hidden="1">
      <c r="A51" s="33" t="s">
        <v>29</v>
      </c>
      <c r="B51" s="40"/>
      <c r="C51" s="35"/>
      <c r="D51" s="48"/>
      <c r="E51" s="48">
        <f t="shared" si="8"/>
        <v>0</v>
      </c>
      <c r="F51" s="48"/>
      <c r="G51" s="48"/>
      <c r="H51" s="48"/>
      <c r="I51" s="48"/>
      <c r="J51" s="49" t="e">
        <f t="shared" si="7"/>
        <v>#DIV/0!</v>
      </c>
      <c r="K51" s="32"/>
      <c r="L51" s="32"/>
    </row>
    <row r="52" spans="1:13" ht="78.75" hidden="1">
      <c r="A52" s="33" t="s">
        <v>30</v>
      </c>
      <c r="B52" s="40"/>
      <c r="C52" s="35"/>
      <c r="D52" s="48"/>
      <c r="E52" s="48">
        <f t="shared" si="8"/>
        <v>0</v>
      </c>
      <c r="F52" s="48"/>
      <c r="G52" s="48"/>
      <c r="H52" s="48"/>
      <c r="I52" s="48"/>
      <c r="J52" s="49" t="e">
        <f t="shared" si="7"/>
        <v>#DIV/0!</v>
      </c>
      <c r="K52" s="32"/>
      <c r="L52" s="32"/>
    </row>
    <row r="53" spans="1:13" ht="31.5" hidden="1" customHeight="1">
      <c r="A53" s="33" t="s">
        <v>7</v>
      </c>
      <c r="B53" s="34"/>
      <c r="C53" s="35"/>
      <c r="D53" s="48"/>
      <c r="E53" s="48">
        <f t="shared" si="8"/>
        <v>0</v>
      </c>
      <c r="F53" s="48"/>
      <c r="G53" s="48"/>
      <c r="H53" s="48"/>
      <c r="I53" s="48"/>
      <c r="J53" s="49" t="e">
        <f t="shared" si="7"/>
        <v>#DIV/0!</v>
      </c>
      <c r="K53" s="32"/>
      <c r="L53" s="32"/>
    </row>
    <row r="54" spans="1:13" ht="38.25" customHeight="1">
      <c r="A54" s="33" t="s">
        <v>6</v>
      </c>
      <c r="B54" s="34">
        <v>41.8</v>
      </c>
      <c r="C54" s="31">
        <v>0.5</v>
      </c>
      <c r="D54" s="48">
        <v>30</v>
      </c>
      <c r="E54" s="48">
        <f t="shared" si="8"/>
        <v>491.12200000000001</v>
      </c>
      <c r="F54" s="48">
        <v>0</v>
      </c>
      <c r="G54" s="48">
        <v>0</v>
      </c>
      <c r="H54" s="48">
        <v>491.12200000000001</v>
      </c>
      <c r="I54" s="48"/>
      <c r="J54" s="49">
        <f t="shared" si="7"/>
        <v>16370.733333333334</v>
      </c>
      <c r="K54" s="32" t="s">
        <v>2</v>
      </c>
      <c r="L54" s="32" t="s">
        <v>2</v>
      </c>
    </row>
    <row r="55" spans="1:13" ht="19.5" customHeight="1">
      <c r="A55" s="104">
        <v>0</v>
      </c>
      <c r="B55" s="104"/>
      <c r="C55" s="104"/>
      <c r="D55" s="104"/>
      <c r="E55" s="104"/>
      <c r="F55" s="104"/>
      <c r="G55" s="104"/>
      <c r="H55" s="91"/>
      <c r="I55" s="1"/>
      <c r="J55" s="67"/>
      <c r="K55" s="5"/>
      <c r="L55" s="5"/>
    </row>
    <row r="56" spans="1:13" ht="19.5" customHeight="1">
      <c r="A56" s="105" t="s">
        <v>45</v>
      </c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</row>
    <row r="57" spans="1:13" s="57" customFormat="1" ht="29.45" customHeight="1">
      <c r="A57" s="106" t="s">
        <v>41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74"/>
    </row>
    <row r="58" spans="1:13" s="8" customFormat="1" ht="23.25" customHeight="1">
      <c r="A58" s="106" t="s">
        <v>42</v>
      </c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54"/>
    </row>
    <row r="59" spans="1:13" ht="4.5" customHeight="1">
      <c r="A59" s="91"/>
      <c r="B59" s="91"/>
      <c r="C59" s="91"/>
      <c r="D59" s="91"/>
      <c r="E59" s="91"/>
      <c r="F59" s="91"/>
      <c r="G59" s="91"/>
      <c r="H59" s="91"/>
      <c r="I59" s="1"/>
      <c r="J59" s="67"/>
      <c r="K59" s="5"/>
      <c r="L59" s="5"/>
    </row>
    <row r="60" spans="1:13" s="29" customFormat="1" ht="42.6" customHeight="1">
      <c r="A60" s="56" t="s">
        <v>47</v>
      </c>
      <c r="B60" s="27"/>
      <c r="C60" s="27"/>
      <c r="D60" s="28"/>
      <c r="E60" s="27"/>
      <c r="F60" s="88" t="s">
        <v>48</v>
      </c>
      <c r="G60" s="27"/>
      <c r="H60" s="27"/>
      <c r="I60" s="27"/>
      <c r="J60" s="68"/>
      <c r="M60" s="55"/>
    </row>
    <row r="61" spans="1:13" ht="43.5" customHeight="1">
      <c r="A61" s="4" t="s">
        <v>9</v>
      </c>
      <c r="B61" s="2"/>
      <c r="C61" s="2"/>
      <c r="D61" s="26" t="s">
        <v>8</v>
      </c>
      <c r="E61" s="2"/>
      <c r="F61" s="2"/>
      <c r="G61" s="2"/>
      <c r="H61" s="2"/>
      <c r="I61" s="2"/>
      <c r="J61" s="69"/>
    </row>
    <row r="62" spans="1:13" ht="2.1" customHeight="1">
      <c r="A62" s="4"/>
      <c r="B62" s="2"/>
      <c r="C62" s="2"/>
      <c r="D62" s="26"/>
      <c r="E62" s="2"/>
      <c r="F62" s="2"/>
      <c r="G62" s="2"/>
      <c r="H62" s="2"/>
      <c r="I62" s="2"/>
      <c r="J62" s="69"/>
    </row>
    <row r="63" spans="1:13" ht="30" customHeight="1">
      <c r="A63" s="2" t="s">
        <v>49</v>
      </c>
      <c r="B63" s="2"/>
      <c r="C63" s="2"/>
      <c r="D63" s="2"/>
      <c r="E63" s="2"/>
      <c r="F63" s="2"/>
      <c r="G63" s="2"/>
      <c r="H63" s="2"/>
      <c r="I63" s="2"/>
    </row>
    <row r="64" spans="1:13" ht="20.100000000000001" customHeight="1">
      <c r="A64" s="50" t="s">
        <v>50</v>
      </c>
    </row>
    <row r="65" spans="1:1" customFormat="1" ht="18.95" customHeight="1">
      <c r="A65" s="50" t="s">
        <v>51</v>
      </c>
    </row>
    <row r="66" spans="1:1" customFormat="1" ht="21" customHeight="1">
      <c r="A66" s="50" t="s">
        <v>57</v>
      </c>
    </row>
  </sheetData>
  <mergeCells count="23">
    <mergeCell ref="A55:G55"/>
    <mergeCell ref="A56:L56"/>
    <mergeCell ref="A57:L57"/>
    <mergeCell ref="A58:L58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  <mergeCell ref="B12:C12"/>
    <mergeCell ref="A2:L2"/>
    <mergeCell ref="A3:L3"/>
    <mergeCell ref="A4:L4"/>
    <mergeCell ref="A5:L5"/>
    <mergeCell ref="A6:L6"/>
    <mergeCell ref="A7:L7"/>
  </mergeCells>
  <pageMargins left="0.70866141732283472" right="0.11811023622047245" top="0.35433070866141736" bottom="0.35433070866141736" header="0.31496062992125984" footer="0.31496062992125984"/>
  <pageSetup paperSize="9" scale="5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6"/>
  <sheetViews>
    <sheetView tabSelected="1" view="pageBreakPreview" zoomScale="60" workbookViewId="0">
      <selection activeCell="C20" sqref="C20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style="51" customWidth="1"/>
    <col min="11" max="11" width="17.5703125" customWidth="1"/>
    <col min="12" max="12" width="19.42578125" customWidth="1"/>
    <col min="13" max="13" width="12.7109375" style="51" customWidth="1"/>
    <col min="14" max="14" width="11" bestFit="1" customWidth="1"/>
  </cols>
  <sheetData>
    <row r="1" spans="1:13">
      <c r="L1" s="3"/>
    </row>
    <row r="2" spans="1:13" ht="18.75">
      <c r="A2" s="100" t="s">
        <v>34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3" ht="18.75">
      <c r="A3" s="100" t="s">
        <v>38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1:13" ht="18.75">
      <c r="A4" s="100" t="s">
        <v>59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</row>
    <row r="5" spans="1:13">
      <c r="A5" s="101" t="s">
        <v>10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1:13" ht="18.75">
      <c r="A6" s="102" t="s">
        <v>46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</row>
    <row r="7" spans="1:13" ht="15.75">
      <c r="A7" s="103" t="s">
        <v>22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</row>
    <row r="9" spans="1:13" ht="27" customHeight="1">
      <c r="A9" s="116" t="s">
        <v>11</v>
      </c>
      <c r="B9" s="117" t="s">
        <v>24</v>
      </c>
      <c r="C9" s="118"/>
      <c r="D9" s="110" t="s">
        <v>43</v>
      </c>
      <c r="E9" s="117" t="s">
        <v>44</v>
      </c>
      <c r="F9" s="120"/>
      <c r="G9" s="120"/>
      <c r="H9" s="120"/>
      <c r="I9" s="120"/>
      <c r="J9" s="121" t="s">
        <v>12</v>
      </c>
      <c r="K9" s="107" t="s">
        <v>39</v>
      </c>
      <c r="L9" s="107" t="s">
        <v>40</v>
      </c>
    </row>
    <row r="10" spans="1:13" ht="55.5" customHeight="1">
      <c r="A10" s="116"/>
      <c r="B10" s="110" t="s">
        <v>20</v>
      </c>
      <c r="C10" s="110" t="s">
        <v>53</v>
      </c>
      <c r="D10" s="119"/>
      <c r="E10" s="110" t="s">
        <v>20</v>
      </c>
      <c r="F10" s="113" t="s">
        <v>19</v>
      </c>
      <c r="G10" s="114"/>
      <c r="H10" s="115"/>
      <c r="I10" s="110" t="s">
        <v>18</v>
      </c>
      <c r="J10" s="122"/>
      <c r="K10" s="108"/>
      <c r="L10" s="108"/>
    </row>
    <row r="11" spans="1:13" ht="204" customHeight="1">
      <c r="A11" s="116"/>
      <c r="B11" s="111"/>
      <c r="C11" s="111"/>
      <c r="D11" s="119"/>
      <c r="E11" s="112"/>
      <c r="F11" s="95" t="s">
        <v>54</v>
      </c>
      <c r="G11" s="6" t="s">
        <v>21</v>
      </c>
      <c r="H11" s="6" t="s">
        <v>37</v>
      </c>
      <c r="I11" s="111"/>
      <c r="J11" s="123"/>
      <c r="K11" s="109"/>
      <c r="L11" s="109"/>
    </row>
    <row r="12" spans="1:13" ht="19.5" customHeight="1">
      <c r="A12" s="110"/>
      <c r="B12" s="98" t="s">
        <v>25</v>
      </c>
      <c r="C12" s="99"/>
      <c r="D12" s="96" t="s">
        <v>0</v>
      </c>
      <c r="E12" s="96" t="s">
        <v>1</v>
      </c>
      <c r="F12" s="96" t="s">
        <v>1</v>
      </c>
      <c r="G12" s="96" t="s">
        <v>1</v>
      </c>
      <c r="H12" s="96" t="s">
        <v>1</v>
      </c>
      <c r="I12" s="96" t="s">
        <v>1</v>
      </c>
      <c r="J12" s="97" t="s">
        <v>17</v>
      </c>
      <c r="K12" s="96" t="s">
        <v>16</v>
      </c>
      <c r="L12" s="96" t="s">
        <v>16</v>
      </c>
    </row>
    <row r="13" spans="1:13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64">
        <v>10</v>
      </c>
      <c r="K13" s="7">
        <v>11</v>
      </c>
      <c r="L13" s="7">
        <v>12</v>
      </c>
    </row>
    <row r="14" spans="1:13" s="71" customFormat="1" ht="48.6" customHeight="1">
      <c r="A14" s="72" t="s">
        <v>13</v>
      </c>
      <c r="B14" s="72"/>
      <c r="C14" s="9"/>
      <c r="D14" s="41"/>
      <c r="E14" s="41"/>
      <c r="F14" s="41"/>
      <c r="G14" s="41"/>
      <c r="H14" s="41"/>
      <c r="I14" s="41"/>
      <c r="J14" s="42"/>
      <c r="K14" s="41"/>
      <c r="L14" s="41"/>
      <c r="M14" s="52"/>
    </row>
    <row r="15" spans="1:13" s="84" customFormat="1" ht="15.6" customHeight="1">
      <c r="A15" s="81" t="s">
        <v>52</v>
      </c>
      <c r="B15" s="80">
        <f>B17+B18+B19+B26</f>
        <v>873.2</v>
      </c>
      <c r="C15" s="80" t="s">
        <v>32</v>
      </c>
      <c r="D15" s="80">
        <f t="shared" ref="D15:I15" si="0">D17+D18+D19+D26</f>
        <v>702.8</v>
      </c>
      <c r="E15" s="89">
        <f t="shared" si="0"/>
        <v>15782.606</v>
      </c>
      <c r="F15" s="80">
        <f t="shared" si="0"/>
        <v>151.32599999999999</v>
      </c>
      <c r="G15" s="80">
        <f t="shared" si="0"/>
        <v>13677.285</v>
      </c>
      <c r="H15" s="80">
        <f t="shared" si="0"/>
        <v>1953.9949999999999</v>
      </c>
      <c r="I15" s="80">
        <f t="shared" si="0"/>
        <v>0</v>
      </c>
      <c r="J15" s="82">
        <f>(E15/D15)*1000</f>
        <v>22456.752988047811</v>
      </c>
      <c r="K15" s="80" t="s">
        <v>2</v>
      </c>
      <c r="L15" s="80" t="s">
        <v>2</v>
      </c>
      <c r="M15" s="83"/>
    </row>
    <row r="16" spans="1:13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65"/>
      <c r="K16" s="12"/>
      <c r="L16" s="12"/>
    </row>
    <row r="17" spans="1:14" ht="15.75" customHeight="1">
      <c r="A17" s="10" t="s">
        <v>4</v>
      </c>
      <c r="B17" s="11">
        <v>12</v>
      </c>
      <c r="C17" s="9" t="s">
        <v>32</v>
      </c>
      <c r="D17" s="41">
        <v>12</v>
      </c>
      <c r="E17" s="41">
        <f>F17+G17+H17</f>
        <v>625.32000000000005</v>
      </c>
      <c r="F17" s="41">
        <v>49.951000000000001</v>
      </c>
      <c r="G17" s="41">
        <v>575.36900000000003</v>
      </c>
      <c r="H17" s="41">
        <v>0</v>
      </c>
      <c r="I17" s="41">
        <v>0</v>
      </c>
      <c r="J17" s="42">
        <f>(E17/D17)*1000</f>
        <v>52110.000000000007</v>
      </c>
      <c r="K17" s="12" t="s">
        <v>2</v>
      </c>
      <c r="L17" s="12" t="s">
        <v>2</v>
      </c>
    </row>
    <row r="18" spans="1:14" ht="66" customHeight="1">
      <c r="A18" s="10" t="s">
        <v>28</v>
      </c>
      <c r="B18" s="11">
        <v>23.25</v>
      </c>
      <c r="C18" s="9" t="s">
        <v>32</v>
      </c>
      <c r="D18" s="41">
        <v>22.8</v>
      </c>
      <c r="E18" s="41">
        <f t="shared" ref="E18:E25" si="1">F18+G18+H18</f>
        <v>994.30099999999993</v>
      </c>
      <c r="F18" s="87">
        <v>2.65</v>
      </c>
      <c r="G18" s="87">
        <v>991.65099999999995</v>
      </c>
      <c r="H18" s="41">
        <v>0</v>
      </c>
      <c r="I18" s="41">
        <v>0</v>
      </c>
      <c r="J18" s="42">
        <f t="shared" ref="J18:J26" si="2">(E18/D18)*1000</f>
        <v>43609.692982456138</v>
      </c>
      <c r="K18" s="12" t="s">
        <v>2</v>
      </c>
      <c r="L18" s="12" t="s">
        <v>2</v>
      </c>
    </row>
    <row r="19" spans="1:14" ht="73.5" customHeight="1">
      <c r="A19" s="10" t="s">
        <v>26</v>
      </c>
      <c r="B19" s="11">
        <v>280.60000000000002</v>
      </c>
      <c r="C19" s="11">
        <v>5.5</v>
      </c>
      <c r="D19" s="41">
        <v>235</v>
      </c>
      <c r="E19" s="41">
        <f t="shared" si="1"/>
        <v>7492.9290000000001</v>
      </c>
      <c r="F19" s="41">
        <v>66.379000000000005</v>
      </c>
      <c r="G19" s="87">
        <v>7426.55</v>
      </c>
      <c r="H19" s="41">
        <v>0</v>
      </c>
      <c r="I19" s="41">
        <v>0</v>
      </c>
      <c r="J19" s="65">
        <f t="shared" si="2"/>
        <v>31884.804255319148</v>
      </c>
      <c r="K19" s="77">
        <f>(J19/31884.4)*100</f>
        <v>100.0012678780819</v>
      </c>
      <c r="L19" s="77">
        <f>K19</f>
        <v>100.0012678780819</v>
      </c>
      <c r="M19" s="53">
        <v>31884.799999999999</v>
      </c>
      <c r="N19" s="70"/>
    </row>
    <row r="20" spans="1:14" ht="21.75" customHeight="1">
      <c r="A20" s="13" t="s">
        <v>23</v>
      </c>
      <c r="B20" s="11"/>
      <c r="C20" s="9"/>
      <c r="D20" s="41"/>
      <c r="E20" s="41"/>
      <c r="F20" s="41"/>
      <c r="G20" s="41"/>
      <c r="H20" s="41"/>
      <c r="I20" s="41"/>
      <c r="J20" s="42"/>
      <c r="K20" s="58"/>
      <c r="L20" s="58"/>
    </row>
    <row r="21" spans="1:14" ht="29.25" customHeight="1">
      <c r="A21" s="59" t="s">
        <v>55</v>
      </c>
      <c r="B21" s="11">
        <v>5.5</v>
      </c>
      <c r="C21" s="11">
        <v>3</v>
      </c>
      <c r="D21" s="41">
        <v>2.5</v>
      </c>
      <c r="E21" s="41">
        <f t="shared" ref="E21" si="3">F21+G21+H21</f>
        <v>92.018000000000001</v>
      </c>
      <c r="F21" s="41">
        <v>0</v>
      </c>
      <c r="G21" s="41">
        <v>92.018000000000001</v>
      </c>
      <c r="H21" s="41">
        <v>0</v>
      </c>
      <c r="I21" s="41">
        <v>0</v>
      </c>
      <c r="J21" s="42">
        <f t="shared" si="2"/>
        <v>36807.200000000004</v>
      </c>
      <c r="K21" s="12" t="s">
        <v>2</v>
      </c>
      <c r="L21" s="12" t="s">
        <v>2</v>
      </c>
      <c r="M21" s="73"/>
    </row>
    <row r="22" spans="1:14" ht="18.75" hidden="1">
      <c r="A22" s="10" t="s">
        <v>35</v>
      </c>
      <c r="B22" s="11"/>
      <c r="C22" s="9"/>
      <c r="D22" s="41"/>
      <c r="E22" s="41">
        <f t="shared" si="1"/>
        <v>0</v>
      </c>
      <c r="F22" s="41"/>
      <c r="G22" s="41"/>
      <c r="H22" s="41"/>
      <c r="I22" s="41"/>
      <c r="J22" s="42" t="e">
        <f t="shared" si="2"/>
        <v>#DIV/0!</v>
      </c>
      <c r="K22" s="12"/>
      <c r="L22" s="12"/>
    </row>
    <row r="23" spans="1:14" ht="94.5" hidden="1">
      <c r="A23" s="10" t="s">
        <v>29</v>
      </c>
      <c r="B23" s="16"/>
      <c r="C23" s="9"/>
      <c r="D23" s="41"/>
      <c r="E23" s="41">
        <f t="shared" si="1"/>
        <v>0</v>
      </c>
      <c r="F23" s="41"/>
      <c r="G23" s="41"/>
      <c r="H23" s="41"/>
      <c r="I23" s="41"/>
      <c r="J23" s="42" t="e">
        <f t="shared" si="2"/>
        <v>#DIV/0!</v>
      </c>
      <c r="K23" s="12"/>
      <c r="L23" s="12"/>
    </row>
    <row r="24" spans="1:14" ht="78.75" hidden="1">
      <c r="A24" s="10" t="s">
        <v>30</v>
      </c>
      <c r="B24" s="16"/>
      <c r="C24" s="9"/>
      <c r="D24" s="41"/>
      <c r="E24" s="41">
        <f t="shared" si="1"/>
        <v>0</v>
      </c>
      <c r="F24" s="41"/>
      <c r="G24" s="41"/>
      <c r="H24" s="41"/>
      <c r="I24" s="41"/>
      <c r="J24" s="42" t="e">
        <f t="shared" si="2"/>
        <v>#DIV/0!</v>
      </c>
      <c r="K24" s="12"/>
      <c r="L24" s="12"/>
    </row>
    <row r="25" spans="1:14" ht="35.25" hidden="1" customHeight="1">
      <c r="A25" s="10" t="s">
        <v>7</v>
      </c>
      <c r="B25" s="11"/>
      <c r="C25" s="9"/>
      <c r="D25" s="41"/>
      <c r="E25" s="41">
        <f t="shared" si="1"/>
        <v>0</v>
      </c>
      <c r="F25" s="41"/>
      <c r="G25" s="41"/>
      <c r="H25" s="41"/>
      <c r="I25" s="41"/>
      <c r="J25" s="42" t="e">
        <f t="shared" si="2"/>
        <v>#DIV/0!</v>
      </c>
      <c r="K25" s="12"/>
      <c r="L25" s="12"/>
    </row>
    <row r="26" spans="1:14" ht="38.1" customHeight="1">
      <c r="A26" s="10" t="s">
        <v>5</v>
      </c>
      <c r="B26" s="11">
        <v>557.35</v>
      </c>
      <c r="C26" s="11">
        <v>4</v>
      </c>
      <c r="D26" s="41">
        <v>433</v>
      </c>
      <c r="E26" s="41">
        <f>F26+G26+H26</f>
        <v>6670.0559999999996</v>
      </c>
      <c r="F26" s="41">
        <v>32.345999999999997</v>
      </c>
      <c r="G26" s="41">
        <v>4683.7150000000001</v>
      </c>
      <c r="H26" s="41">
        <v>1953.9949999999999</v>
      </c>
      <c r="I26" s="41">
        <v>0</v>
      </c>
      <c r="J26" s="42">
        <f t="shared" si="2"/>
        <v>15404.286374133948</v>
      </c>
      <c r="K26" s="12" t="s">
        <v>2</v>
      </c>
      <c r="L26" s="12" t="s">
        <v>2</v>
      </c>
    </row>
    <row r="27" spans="1:14" s="71" customFormat="1" ht="37.5" customHeight="1">
      <c r="A27" s="18" t="s">
        <v>14</v>
      </c>
      <c r="B27" s="18"/>
      <c r="C27" s="18"/>
      <c r="D27" s="19"/>
      <c r="E27" s="19"/>
      <c r="F27" s="19"/>
      <c r="G27" s="19"/>
      <c r="H27" s="19"/>
      <c r="I27" s="19"/>
      <c r="J27" s="66"/>
      <c r="K27" s="19"/>
      <c r="L27" s="19"/>
      <c r="M27" s="52"/>
    </row>
    <row r="28" spans="1:14" s="29" customFormat="1" ht="19.5" customHeight="1">
      <c r="A28" s="17" t="s">
        <v>52</v>
      </c>
      <c r="B28" s="18">
        <f>B30+B31+B32+B40+B41</f>
        <v>1256.46</v>
      </c>
      <c r="C28" s="22" t="s">
        <v>32</v>
      </c>
      <c r="D28" s="19">
        <f>D30+D31+D32+D40+D41</f>
        <v>847.6</v>
      </c>
      <c r="E28" s="43">
        <f>E30+E31+E32+E40+E41</f>
        <v>24518.770999999993</v>
      </c>
      <c r="F28" s="19">
        <f>F30+F31+F32+F40+F41</f>
        <v>101.89700000000001</v>
      </c>
      <c r="G28" s="19">
        <f>G30+G31+G32+G40+G41</f>
        <v>24416.873999999996</v>
      </c>
      <c r="H28" s="19">
        <v>0</v>
      </c>
      <c r="I28" s="19">
        <v>0</v>
      </c>
      <c r="J28" s="66">
        <f>(E28/D28)*1000</f>
        <v>28927.289995280786</v>
      </c>
      <c r="K28" s="19" t="s">
        <v>2</v>
      </c>
      <c r="L28" s="19" t="s">
        <v>2</v>
      </c>
      <c r="M28" s="55"/>
    </row>
    <row r="29" spans="1:14" ht="15.75" customHeight="1">
      <c r="A29" s="23" t="s">
        <v>3</v>
      </c>
      <c r="B29" s="24"/>
      <c r="C29" s="24"/>
      <c r="D29" s="19"/>
      <c r="E29" s="19"/>
      <c r="F29" s="19"/>
      <c r="G29" s="19"/>
      <c r="H29" s="19"/>
      <c r="I29" s="19"/>
      <c r="J29" s="66"/>
      <c r="K29" s="19"/>
      <c r="L29" s="19"/>
    </row>
    <row r="30" spans="1:14" ht="30.75" customHeight="1">
      <c r="A30" s="20" t="s">
        <v>4</v>
      </c>
      <c r="B30" s="21">
        <v>23</v>
      </c>
      <c r="C30" s="22" t="s">
        <v>32</v>
      </c>
      <c r="D30" s="45">
        <v>23</v>
      </c>
      <c r="E30" s="45">
        <f>F30+G30+H30+I30</f>
        <v>1507.8539999999998</v>
      </c>
      <c r="F30" s="45">
        <v>26.34</v>
      </c>
      <c r="G30" s="45">
        <v>1481.5139999999999</v>
      </c>
      <c r="H30" s="45">
        <v>0</v>
      </c>
      <c r="I30" s="45">
        <v>0</v>
      </c>
      <c r="J30" s="46">
        <f>(E30/D30)*1000</f>
        <v>65558.869565217377</v>
      </c>
      <c r="K30" s="19" t="s">
        <v>2</v>
      </c>
      <c r="L30" s="19" t="s">
        <v>2</v>
      </c>
    </row>
    <row r="31" spans="1:14" ht="128.1" customHeight="1">
      <c r="A31" s="20" t="s">
        <v>36</v>
      </c>
      <c r="B31" s="21">
        <v>50.75</v>
      </c>
      <c r="C31" s="22" t="s">
        <v>32</v>
      </c>
      <c r="D31" s="45">
        <v>46.5</v>
      </c>
      <c r="E31" s="45">
        <f t="shared" ref="E31:E41" si="4">F31+G31+H31+I31</f>
        <v>2874.5099999999998</v>
      </c>
      <c r="F31" s="45">
        <v>23.146999999999998</v>
      </c>
      <c r="G31" s="45">
        <v>2851.3629999999998</v>
      </c>
      <c r="H31" s="45">
        <v>0</v>
      </c>
      <c r="I31" s="45">
        <v>0</v>
      </c>
      <c r="J31" s="46">
        <f t="shared" ref="J31:J41" si="5">(E31/D31)*1000</f>
        <v>61817.419354838705</v>
      </c>
      <c r="K31" s="19" t="s">
        <v>2</v>
      </c>
      <c r="L31" s="19" t="s">
        <v>2</v>
      </c>
    </row>
    <row r="32" spans="1:14" ht="88.5" customHeight="1">
      <c r="A32" s="20" t="s">
        <v>27</v>
      </c>
      <c r="B32" s="21">
        <v>751.11</v>
      </c>
      <c r="C32" s="18">
        <v>16.52</v>
      </c>
      <c r="D32" s="45">
        <v>431.6</v>
      </c>
      <c r="E32" s="45">
        <f t="shared" si="4"/>
        <v>14639.869999999999</v>
      </c>
      <c r="F32" s="47">
        <v>48.615000000000002</v>
      </c>
      <c r="G32" s="45">
        <v>14591.254999999999</v>
      </c>
      <c r="H32" s="45">
        <v>0</v>
      </c>
      <c r="I32" s="45">
        <v>0</v>
      </c>
      <c r="J32" s="66">
        <f t="shared" si="5"/>
        <v>33919.995366079696</v>
      </c>
      <c r="K32" s="78">
        <f>(J32/33920)*100</f>
        <v>99.999986338678355</v>
      </c>
      <c r="L32" s="78">
        <f>K32</f>
        <v>99.999986338678355</v>
      </c>
      <c r="M32" s="52">
        <v>33920</v>
      </c>
    </row>
    <row r="33" spans="1:13" ht="17.25" customHeight="1">
      <c r="A33" s="76" t="s">
        <v>23</v>
      </c>
      <c r="B33" s="21"/>
      <c r="C33" s="18"/>
      <c r="D33" s="45"/>
      <c r="E33" s="45"/>
      <c r="F33" s="45"/>
      <c r="G33" s="45"/>
      <c r="H33" s="45"/>
      <c r="I33" s="45"/>
      <c r="J33" s="46"/>
      <c r="K33" s="19"/>
      <c r="L33" s="19"/>
    </row>
    <row r="34" spans="1:13" ht="22.5" customHeight="1">
      <c r="A34" s="85" t="s">
        <v>33</v>
      </c>
      <c r="B34" s="25">
        <v>638.41999999999996</v>
      </c>
      <c r="C34" s="18">
        <v>16.27</v>
      </c>
      <c r="D34" s="45">
        <v>393.4</v>
      </c>
      <c r="E34" s="45">
        <f t="shared" si="4"/>
        <v>13423.999</v>
      </c>
      <c r="F34" s="45">
        <v>47.539000000000001</v>
      </c>
      <c r="G34" s="45">
        <v>13376.46</v>
      </c>
      <c r="H34" s="45">
        <v>0</v>
      </c>
      <c r="I34" s="45">
        <v>0</v>
      </c>
      <c r="J34" s="46">
        <f t="shared" si="5"/>
        <v>34123.027452974071</v>
      </c>
      <c r="K34" s="19" t="s">
        <v>2</v>
      </c>
      <c r="L34" s="19" t="s">
        <v>2</v>
      </c>
    </row>
    <row r="35" spans="1:13" ht="81" hidden="1" customHeight="1">
      <c r="A35" s="85" t="s">
        <v>56</v>
      </c>
      <c r="B35" s="25"/>
      <c r="C35" s="18"/>
      <c r="D35" s="45"/>
      <c r="E35" s="45">
        <f t="shared" si="4"/>
        <v>0</v>
      </c>
      <c r="F35" s="45"/>
      <c r="G35" s="45"/>
      <c r="H35" s="45"/>
      <c r="I35" s="45"/>
      <c r="J35" s="46" t="e">
        <f t="shared" si="5"/>
        <v>#DIV/0!</v>
      </c>
      <c r="K35" s="19"/>
      <c r="L35" s="19"/>
    </row>
    <row r="36" spans="1:13" ht="27" customHeight="1">
      <c r="A36" s="86" t="s">
        <v>55</v>
      </c>
      <c r="B36" s="25">
        <v>13</v>
      </c>
      <c r="C36" s="18">
        <v>0.25</v>
      </c>
      <c r="D36" s="45">
        <v>6</v>
      </c>
      <c r="E36" s="45">
        <f t="shared" si="4"/>
        <v>188.59100000000001</v>
      </c>
      <c r="F36" s="45">
        <v>0</v>
      </c>
      <c r="G36" s="45">
        <v>188.59100000000001</v>
      </c>
      <c r="H36" s="45">
        <v>0</v>
      </c>
      <c r="I36" s="45">
        <v>0</v>
      </c>
      <c r="J36" s="46">
        <f t="shared" si="5"/>
        <v>31431.833333333332</v>
      </c>
      <c r="K36" s="19" t="s">
        <v>2</v>
      </c>
      <c r="L36" s="19" t="s">
        <v>2</v>
      </c>
      <c r="M36" s="53"/>
    </row>
    <row r="37" spans="1:13" ht="74.099999999999994" hidden="1" customHeight="1">
      <c r="A37" s="20" t="s">
        <v>35</v>
      </c>
      <c r="B37" s="21"/>
      <c r="C37" s="18"/>
      <c r="D37" s="45"/>
      <c r="E37" s="45">
        <f t="shared" si="4"/>
        <v>0</v>
      </c>
      <c r="F37" s="45"/>
      <c r="G37" s="45"/>
      <c r="H37" s="45"/>
      <c r="I37" s="45"/>
      <c r="J37" s="46" t="e">
        <f t="shared" si="5"/>
        <v>#DIV/0!</v>
      </c>
      <c r="K37" s="19"/>
      <c r="L37" s="19"/>
    </row>
    <row r="38" spans="1:13" ht="94.5" hidden="1">
      <c r="A38" s="20" t="s">
        <v>29</v>
      </c>
      <c r="B38" s="60"/>
      <c r="C38" s="18"/>
      <c r="D38" s="45"/>
      <c r="E38" s="45">
        <f t="shared" si="4"/>
        <v>0</v>
      </c>
      <c r="F38" s="45"/>
      <c r="G38" s="45"/>
      <c r="H38" s="45"/>
      <c r="I38" s="45"/>
      <c r="J38" s="46" t="e">
        <f t="shared" si="5"/>
        <v>#DIV/0!</v>
      </c>
      <c r="K38" s="19"/>
      <c r="L38" s="19"/>
    </row>
    <row r="39" spans="1:13" ht="78.75" hidden="1">
      <c r="A39" s="20" t="s">
        <v>30</v>
      </c>
      <c r="B39" s="60"/>
      <c r="C39" s="18"/>
      <c r="D39" s="45"/>
      <c r="E39" s="45">
        <f t="shared" si="4"/>
        <v>0</v>
      </c>
      <c r="F39" s="45"/>
      <c r="G39" s="45"/>
      <c r="H39" s="45"/>
      <c r="I39" s="45"/>
      <c r="J39" s="46" t="e">
        <f t="shared" si="5"/>
        <v>#DIV/0!</v>
      </c>
      <c r="K39" s="19"/>
      <c r="L39" s="19"/>
    </row>
    <row r="40" spans="1:13" ht="37.5" customHeight="1">
      <c r="A40" s="20" t="s">
        <v>7</v>
      </c>
      <c r="B40" s="21">
        <v>15</v>
      </c>
      <c r="C40" s="18">
        <v>0</v>
      </c>
      <c r="D40" s="45">
        <v>11</v>
      </c>
      <c r="E40" s="45">
        <f t="shared" si="4"/>
        <v>277.70699999999999</v>
      </c>
      <c r="F40" s="45">
        <v>0</v>
      </c>
      <c r="G40" s="45">
        <v>277.70699999999999</v>
      </c>
      <c r="H40" s="45">
        <v>0</v>
      </c>
      <c r="I40" s="45">
        <v>0</v>
      </c>
      <c r="J40" s="46">
        <f t="shared" si="5"/>
        <v>25246.090909090908</v>
      </c>
      <c r="K40" s="19" t="s">
        <v>2</v>
      </c>
      <c r="L40" s="19" t="s">
        <v>2</v>
      </c>
    </row>
    <row r="41" spans="1:13" ht="33" customHeight="1">
      <c r="A41" s="20" t="s">
        <v>5</v>
      </c>
      <c r="B41" s="21">
        <v>416.6</v>
      </c>
      <c r="C41" s="18">
        <v>3.75</v>
      </c>
      <c r="D41" s="45">
        <v>335.5</v>
      </c>
      <c r="E41" s="45">
        <f t="shared" si="4"/>
        <v>5218.83</v>
      </c>
      <c r="F41" s="45">
        <v>3.7949999999999999</v>
      </c>
      <c r="G41" s="45">
        <v>5215.0349999999999</v>
      </c>
      <c r="H41" s="45">
        <v>0</v>
      </c>
      <c r="I41" s="45">
        <v>0</v>
      </c>
      <c r="J41" s="46">
        <f t="shared" si="5"/>
        <v>15555.380029806258</v>
      </c>
      <c r="K41" s="19" t="s">
        <v>2</v>
      </c>
      <c r="L41" s="19" t="s">
        <v>2</v>
      </c>
    </row>
    <row r="42" spans="1:13" ht="54" customHeight="1">
      <c r="A42" s="31" t="s">
        <v>15</v>
      </c>
      <c r="B42" s="31"/>
      <c r="C42" s="31"/>
      <c r="D42" s="32"/>
      <c r="E42" s="32"/>
      <c r="F42" s="32"/>
      <c r="G42" s="32"/>
      <c r="H42" s="32"/>
      <c r="I42" s="32"/>
      <c r="J42" s="44"/>
      <c r="K42" s="32"/>
      <c r="L42" s="32"/>
    </row>
    <row r="43" spans="1:13" s="29" customFormat="1" ht="15.75" customHeight="1">
      <c r="A43" s="30" t="s">
        <v>52</v>
      </c>
      <c r="B43" s="31">
        <f>B45+B46+B47+B54</f>
        <v>117.08</v>
      </c>
      <c r="C43" s="35" t="s">
        <v>32</v>
      </c>
      <c r="D43" s="32">
        <f>D45+D46+D47+D54</f>
        <v>78.8</v>
      </c>
      <c r="E43" s="32">
        <f>E45+E46+E47+E54</f>
        <v>2180.35</v>
      </c>
      <c r="F43" s="32">
        <f t="shared" ref="F43:H43" si="6">F45+F46+F47+F54</f>
        <v>9.593</v>
      </c>
      <c r="G43" s="32">
        <f t="shared" si="6"/>
        <v>0</v>
      </c>
      <c r="H43" s="32">
        <f t="shared" si="6"/>
        <v>2170.7570000000001</v>
      </c>
      <c r="I43" s="32"/>
      <c r="J43" s="44">
        <f>(E43/D43)*1000</f>
        <v>27669.416243654821</v>
      </c>
      <c r="K43" s="32" t="s">
        <v>2</v>
      </c>
      <c r="L43" s="32" t="s">
        <v>2</v>
      </c>
      <c r="M43" s="55"/>
    </row>
    <row r="44" spans="1:13" ht="15.75" customHeight="1">
      <c r="A44" s="36" t="s">
        <v>3</v>
      </c>
      <c r="B44" s="37"/>
      <c r="C44" s="37"/>
      <c r="D44" s="32"/>
      <c r="E44" s="32"/>
      <c r="F44" s="32"/>
      <c r="G44" s="32"/>
      <c r="H44" s="32"/>
      <c r="I44" s="32"/>
      <c r="J44" s="44"/>
      <c r="K44" s="32"/>
      <c r="L44" s="32"/>
    </row>
    <row r="45" spans="1:13" ht="15.75" customHeight="1">
      <c r="A45" s="33" t="s">
        <v>4</v>
      </c>
      <c r="B45" s="34">
        <v>4</v>
      </c>
      <c r="C45" s="35" t="s">
        <v>32</v>
      </c>
      <c r="D45" s="48">
        <v>4</v>
      </c>
      <c r="E45" s="48">
        <f>F45+H45</f>
        <v>190.887</v>
      </c>
      <c r="F45" s="48">
        <v>3.4119999999999999</v>
      </c>
      <c r="G45" s="48">
        <v>0</v>
      </c>
      <c r="H45" s="48">
        <v>187.47499999999999</v>
      </c>
      <c r="I45" s="48"/>
      <c r="J45" s="49">
        <f t="shared" ref="J45:J54" si="7">(E45/D45)*1000</f>
        <v>47721.75</v>
      </c>
      <c r="K45" s="32" t="s">
        <v>2</v>
      </c>
      <c r="L45" s="32" t="s">
        <v>2</v>
      </c>
    </row>
    <row r="46" spans="1:13" ht="69" customHeight="1">
      <c r="A46" s="33" t="s">
        <v>28</v>
      </c>
      <c r="B46" s="34">
        <v>3</v>
      </c>
      <c r="C46" s="35" t="s">
        <v>32</v>
      </c>
      <c r="D46" s="48">
        <v>3</v>
      </c>
      <c r="E46" s="48">
        <f t="shared" ref="E46:E54" si="8">F46+H46</f>
        <v>171.42099999999999</v>
      </c>
      <c r="F46" s="48">
        <v>3.0710000000000002</v>
      </c>
      <c r="G46" s="48">
        <v>0</v>
      </c>
      <c r="H46" s="48">
        <v>168.35</v>
      </c>
      <c r="I46" s="48"/>
      <c r="J46" s="49">
        <f t="shared" si="7"/>
        <v>57140.333333333328</v>
      </c>
      <c r="K46" s="32" t="s">
        <v>2</v>
      </c>
      <c r="L46" s="32" t="s">
        <v>2</v>
      </c>
    </row>
    <row r="47" spans="1:13" ht="82.5" customHeight="1">
      <c r="A47" s="38" t="s">
        <v>31</v>
      </c>
      <c r="B47" s="39">
        <v>68.28</v>
      </c>
      <c r="C47" s="61">
        <v>8.32</v>
      </c>
      <c r="D47" s="48">
        <v>39.799999999999997</v>
      </c>
      <c r="E47" s="48">
        <f t="shared" si="8"/>
        <v>1350.0149999999999</v>
      </c>
      <c r="F47" s="48">
        <v>3.11</v>
      </c>
      <c r="G47" s="48">
        <v>0</v>
      </c>
      <c r="H47" s="48">
        <v>1346.905</v>
      </c>
      <c r="I47" s="48"/>
      <c r="J47" s="49">
        <f t="shared" si="7"/>
        <v>33919.974874371859</v>
      </c>
      <c r="K47" s="79">
        <f>(J47/33920)*100</f>
        <v>99.99992592680384</v>
      </c>
      <c r="L47" s="79">
        <f>K47</f>
        <v>99.99992592680384</v>
      </c>
      <c r="M47" s="52">
        <v>33920</v>
      </c>
    </row>
    <row r="48" spans="1:13" ht="16.5" customHeight="1">
      <c r="A48" s="75" t="s">
        <v>23</v>
      </c>
      <c r="B48" s="39"/>
      <c r="C48" s="61"/>
      <c r="D48" s="48"/>
      <c r="E48" s="48">
        <v>0</v>
      </c>
      <c r="F48" s="48"/>
      <c r="G48" s="48"/>
      <c r="H48" s="48"/>
      <c r="I48" s="48"/>
      <c r="J48" s="49"/>
      <c r="K48" s="62"/>
      <c r="L48" s="62"/>
    </row>
    <row r="49" spans="1:13" ht="25.5" customHeight="1">
      <c r="A49" s="63" t="s">
        <v>55</v>
      </c>
      <c r="B49" s="39">
        <v>4</v>
      </c>
      <c r="C49" s="35">
        <v>0</v>
      </c>
      <c r="D49" s="48">
        <v>2.8</v>
      </c>
      <c r="E49" s="48">
        <f t="shared" si="8"/>
        <v>100.127</v>
      </c>
      <c r="F49" s="48">
        <v>0</v>
      </c>
      <c r="G49" s="48">
        <v>0</v>
      </c>
      <c r="H49" s="48">
        <v>100.127</v>
      </c>
      <c r="I49" s="48"/>
      <c r="J49" s="49">
        <f t="shared" si="7"/>
        <v>35759.642857142855</v>
      </c>
      <c r="K49" s="32" t="s">
        <v>2</v>
      </c>
      <c r="L49" s="32" t="s">
        <v>2</v>
      </c>
      <c r="M49" s="73"/>
    </row>
    <row r="50" spans="1:13" ht="18.75" hidden="1">
      <c r="A50" s="33" t="s">
        <v>35</v>
      </c>
      <c r="B50" s="34"/>
      <c r="C50" s="35"/>
      <c r="D50" s="48"/>
      <c r="E50" s="48">
        <f t="shared" si="8"/>
        <v>0</v>
      </c>
      <c r="F50" s="48"/>
      <c r="G50" s="48"/>
      <c r="H50" s="48"/>
      <c r="I50" s="48"/>
      <c r="J50" s="49" t="e">
        <f t="shared" si="7"/>
        <v>#DIV/0!</v>
      </c>
      <c r="K50" s="32"/>
      <c r="L50" s="32"/>
    </row>
    <row r="51" spans="1:13" ht="94.5" hidden="1">
      <c r="A51" s="33" t="s">
        <v>29</v>
      </c>
      <c r="B51" s="40"/>
      <c r="C51" s="35"/>
      <c r="D51" s="48"/>
      <c r="E51" s="48">
        <f t="shared" si="8"/>
        <v>0</v>
      </c>
      <c r="F51" s="48"/>
      <c r="G51" s="48"/>
      <c r="H51" s="48"/>
      <c r="I51" s="48"/>
      <c r="J51" s="49" t="e">
        <f t="shared" si="7"/>
        <v>#DIV/0!</v>
      </c>
      <c r="K51" s="32"/>
      <c r="L51" s="32"/>
    </row>
    <row r="52" spans="1:13" ht="78.75" hidden="1">
      <c r="A52" s="33" t="s">
        <v>30</v>
      </c>
      <c r="B52" s="40"/>
      <c r="C52" s="35"/>
      <c r="D52" s="48"/>
      <c r="E52" s="48">
        <f t="shared" si="8"/>
        <v>0</v>
      </c>
      <c r="F52" s="48"/>
      <c r="G52" s="48"/>
      <c r="H52" s="48"/>
      <c r="I52" s="48"/>
      <c r="J52" s="49" t="e">
        <f t="shared" si="7"/>
        <v>#DIV/0!</v>
      </c>
      <c r="K52" s="32"/>
      <c r="L52" s="32"/>
    </row>
    <row r="53" spans="1:13" ht="31.5" hidden="1" customHeight="1">
      <c r="A53" s="33" t="s">
        <v>7</v>
      </c>
      <c r="B53" s="34"/>
      <c r="C53" s="35"/>
      <c r="D53" s="48"/>
      <c r="E53" s="48">
        <f t="shared" si="8"/>
        <v>0</v>
      </c>
      <c r="F53" s="48"/>
      <c r="G53" s="48"/>
      <c r="H53" s="48"/>
      <c r="I53" s="48"/>
      <c r="J53" s="49" t="e">
        <f t="shared" si="7"/>
        <v>#DIV/0!</v>
      </c>
      <c r="K53" s="32"/>
      <c r="L53" s="32"/>
    </row>
    <row r="54" spans="1:13" ht="38.25" customHeight="1">
      <c r="A54" s="33" t="s">
        <v>6</v>
      </c>
      <c r="B54" s="34">
        <v>41.8</v>
      </c>
      <c r="C54" s="31">
        <v>0.5</v>
      </c>
      <c r="D54" s="48">
        <v>32</v>
      </c>
      <c r="E54" s="48">
        <f t="shared" si="8"/>
        <v>468.02699999999999</v>
      </c>
      <c r="F54" s="48">
        <v>0</v>
      </c>
      <c r="G54" s="48">
        <v>0</v>
      </c>
      <c r="H54" s="48">
        <v>468.02699999999999</v>
      </c>
      <c r="I54" s="48"/>
      <c r="J54" s="49">
        <f t="shared" si="7"/>
        <v>14625.84375</v>
      </c>
      <c r="K54" s="32" t="s">
        <v>2</v>
      </c>
      <c r="L54" s="32" t="s">
        <v>2</v>
      </c>
    </row>
    <row r="55" spans="1:13" ht="19.5" customHeight="1">
      <c r="A55" s="104">
        <v>0</v>
      </c>
      <c r="B55" s="104"/>
      <c r="C55" s="104"/>
      <c r="D55" s="104"/>
      <c r="E55" s="104"/>
      <c r="F55" s="104"/>
      <c r="G55" s="104"/>
      <c r="H55" s="94"/>
      <c r="I55" s="1"/>
      <c r="J55" s="67"/>
      <c r="K55" s="5"/>
      <c r="L55" s="5"/>
    </row>
    <row r="56" spans="1:13" ht="19.5" customHeight="1">
      <c r="A56" s="105" t="s">
        <v>45</v>
      </c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</row>
    <row r="57" spans="1:13" s="57" customFormat="1" ht="29.45" customHeight="1">
      <c r="A57" s="106" t="s">
        <v>41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74"/>
    </row>
    <row r="58" spans="1:13" s="8" customFormat="1" ht="23.25" customHeight="1">
      <c r="A58" s="106" t="s">
        <v>42</v>
      </c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54"/>
    </row>
    <row r="59" spans="1:13" ht="4.5" customHeight="1">
      <c r="A59" s="94"/>
      <c r="B59" s="94"/>
      <c r="C59" s="94"/>
      <c r="D59" s="94"/>
      <c r="E59" s="94"/>
      <c r="F59" s="94"/>
      <c r="G59" s="94"/>
      <c r="H59" s="94"/>
      <c r="I59" s="1"/>
      <c r="J59" s="67"/>
      <c r="K59" s="5"/>
      <c r="L59" s="5"/>
    </row>
    <row r="60" spans="1:13" s="29" customFormat="1" ht="42.6" customHeight="1">
      <c r="A60" s="56" t="s">
        <v>47</v>
      </c>
      <c r="B60" s="27"/>
      <c r="C60" s="27"/>
      <c r="D60" s="28"/>
      <c r="E60" s="27"/>
      <c r="F60" s="88" t="s">
        <v>48</v>
      </c>
      <c r="G60" s="27"/>
      <c r="H60" s="27"/>
      <c r="I60" s="27"/>
      <c r="J60" s="68"/>
      <c r="M60" s="55"/>
    </row>
    <row r="61" spans="1:13" ht="43.5" customHeight="1">
      <c r="A61" s="4" t="s">
        <v>9</v>
      </c>
      <c r="B61" s="2"/>
      <c r="C61" s="2"/>
      <c r="D61" s="26" t="s">
        <v>8</v>
      </c>
      <c r="E61" s="2"/>
      <c r="F61" s="2"/>
      <c r="G61" s="2"/>
      <c r="H61" s="2"/>
      <c r="I61" s="2"/>
      <c r="J61" s="69"/>
    </row>
    <row r="62" spans="1:13" ht="2.1" customHeight="1">
      <c r="A62" s="4"/>
      <c r="B62" s="2"/>
      <c r="C62" s="2"/>
      <c r="D62" s="26"/>
      <c r="E62" s="2"/>
      <c r="F62" s="2"/>
      <c r="G62" s="2"/>
      <c r="H62" s="2"/>
      <c r="I62" s="2"/>
      <c r="J62" s="69"/>
    </row>
    <row r="63" spans="1:13" ht="30" customHeight="1">
      <c r="A63" s="2" t="s">
        <v>49</v>
      </c>
      <c r="B63" s="2"/>
      <c r="C63" s="2"/>
      <c r="D63" s="2"/>
      <c r="E63" s="2"/>
      <c r="F63" s="2"/>
      <c r="G63" s="2"/>
      <c r="H63" s="2"/>
      <c r="I63" s="2"/>
    </row>
    <row r="64" spans="1:13" ht="20.100000000000001" customHeight="1">
      <c r="A64" s="50" t="s">
        <v>50</v>
      </c>
    </row>
    <row r="65" spans="1:1" customFormat="1" ht="18.95" customHeight="1">
      <c r="A65" s="50" t="s">
        <v>51</v>
      </c>
    </row>
    <row r="66" spans="1:1" customFormat="1" ht="21" customHeight="1">
      <c r="A66" s="50" t="s">
        <v>57</v>
      </c>
    </row>
  </sheetData>
  <mergeCells count="23">
    <mergeCell ref="A55:G55"/>
    <mergeCell ref="A56:L56"/>
    <mergeCell ref="A57:L57"/>
    <mergeCell ref="A58:L58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  <mergeCell ref="B12:C12"/>
    <mergeCell ref="A2:L2"/>
    <mergeCell ref="A3:L3"/>
    <mergeCell ref="A4:L4"/>
    <mergeCell ref="A5:L5"/>
    <mergeCell ref="A6:L6"/>
    <mergeCell ref="A7:L7"/>
  </mergeCells>
  <pageMargins left="0.70866141732283472" right="0.70866141732283472" top="0.74803149606299213" bottom="0.74803149606299213" header="0.31496062992125984" footer="0.31496062992125984"/>
  <pageSetup paperSize="9" scale="57" fitToHeight="3" orientation="landscape" r:id="rId1"/>
  <rowBreaks count="2" manualBreakCount="2">
    <brk id="26" max="11" man="1"/>
    <brk id="5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январь 2020</vt:lpstr>
      <vt:lpstr>февраль 2020</vt:lpstr>
      <vt:lpstr>'февраль 2020'!Область_печати</vt:lpstr>
      <vt:lpstr>'январь 2020'!Область_печати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Галина Анатольевна Брянская</cp:lastModifiedBy>
  <cp:lastPrinted>2020-03-02T08:33:57Z</cp:lastPrinted>
  <dcterms:created xsi:type="dcterms:W3CDTF">2013-04-16T11:53:23Z</dcterms:created>
  <dcterms:modified xsi:type="dcterms:W3CDTF">2020-03-25T12:05:19Z</dcterms:modified>
</cp:coreProperties>
</file>