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4895" windowHeight="7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120" i="1"/>
  <c r="G106"/>
  <c r="G39"/>
  <c r="G31"/>
  <c r="G88"/>
  <c r="H102" l="1"/>
  <c r="I102"/>
  <c r="G102"/>
  <c r="G118"/>
  <c r="H21"/>
  <c r="H20" s="1"/>
  <c r="H19" s="1"/>
  <c r="H18" s="1"/>
  <c r="I21"/>
  <c r="I20" s="1"/>
  <c r="I19" s="1"/>
  <c r="I18" s="1"/>
  <c r="G21"/>
  <c r="G20" s="1"/>
  <c r="G19" s="1"/>
  <c r="G18" s="1"/>
  <c r="G116"/>
  <c r="H116"/>
  <c r="I116"/>
  <c r="G64"/>
  <c r="H64"/>
  <c r="I64"/>
  <c r="G62"/>
  <c r="H62"/>
  <c r="I62"/>
  <c r="G109"/>
  <c r="G60"/>
  <c r="G59" s="1"/>
  <c r="H60"/>
  <c r="H59" s="1"/>
  <c r="I60"/>
  <c r="I59" s="1"/>
  <c r="G182"/>
  <c r="H182"/>
  <c r="I182"/>
  <c r="G58" l="1"/>
  <c r="I188"/>
  <c r="I187" s="1"/>
  <c r="I186" s="1"/>
  <c r="I185" s="1"/>
  <c r="I184" s="1"/>
  <c r="H188"/>
  <c r="H187" s="1"/>
  <c r="H186" s="1"/>
  <c r="H185" s="1"/>
  <c r="H184" s="1"/>
  <c r="G188"/>
  <c r="G187" s="1"/>
  <c r="G186" s="1"/>
  <c r="G185" s="1"/>
  <c r="G184" s="1"/>
  <c r="H54" l="1"/>
  <c r="I54"/>
  <c r="G54"/>
  <c r="H163"/>
  <c r="I163"/>
  <c r="H36"/>
  <c r="H180"/>
  <c r="I180"/>
  <c r="G180"/>
  <c r="H156"/>
  <c r="I156"/>
  <c r="G156"/>
  <c r="H161"/>
  <c r="H160" s="1"/>
  <c r="I161"/>
  <c r="G161"/>
  <c r="H96"/>
  <c r="I96"/>
  <c r="H98"/>
  <c r="I98"/>
  <c r="G98"/>
  <c r="H100"/>
  <c r="I100"/>
  <c r="G100"/>
  <c r="H31"/>
  <c r="I31"/>
  <c r="H72"/>
  <c r="H71" s="1"/>
  <c r="H70" s="1"/>
  <c r="I72"/>
  <c r="I71" s="1"/>
  <c r="I70" s="1"/>
  <c r="G72"/>
  <c r="G71" s="1"/>
  <c r="G70" s="1"/>
  <c r="H68"/>
  <c r="H67" s="1"/>
  <c r="H66" s="1"/>
  <c r="I68"/>
  <c r="I67" s="1"/>
  <c r="I66" s="1"/>
  <c r="G68"/>
  <c r="G67" s="1"/>
  <c r="G66" s="1"/>
  <c r="G111"/>
  <c r="H92"/>
  <c r="I92"/>
  <c r="G92"/>
  <c r="H90"/>
  <c r="I90"/>
  <c r="G90"/>
  <c r="G87" s="1"/>
  <c r="G179" l="1"/>
  <c r="G178" s="1"/>
  <c r="H179"/>
  <c r="H178" s="1"/>
  <c r="I179"/>
  <c r="I178" s="1"/>
  <c r="I160"/>
  <c r="H95"/>
  <c r="H94" s="1"/>
  <c r="I95"/>
  <c r="I94" s="1"/>
  <c r="H87"/>
  <c r="G57"/>
  <c r="I87"/>
  <c r="H111"/>
  <c r="I111"/>
  <c r="H107"/>
  <c r="I107"/>
  <c r="G107"/>
  <c r="G53"/>
  <c r="H133"/>
  <c r="I133"/>
  <c r="G133"/>
  <c r="H122"/>
  <c r="I122"/>
  <c r="G122"/>
  <c r="H76"/>
  <c r="I76"/>
  <c r="G76"/>
  <c r="I83"/>
  <c r="I82" s="1"/>
  <c r="I81" s="1"/>
  <c r="I80" s="1"/>
  <c r="H83"/>
  <c r="H82" s="1"/>
  <c r="H81" s="1"/>
  <c r="H80" s="1"/>
  <c r="G83"/>
  <c r="G82" s="1"/>
  <c r="G81" s="1"/>
  <c r="G80" s="1"/>
  <c r="H124"/>
  <c r="I124"/>
  <c r="G124"/>
  <c r="I58" l="1"/>
  <c r="I57" s="1"/>
  <c r="H58"/>
  <c r="H57" s="1"/>
  <c r="I36"/>
  <c r="G36"/>
  <c r="H39"/>
  <c r="I39"/>
  <c r="H53" l="1"/>
  <c r="I53"/>
  <c r="H15"/>
  <c r="I15"/>
  <c r="H167"/>
  <c r="H166" s="1"/>
  <c r="H165" s="1"/>
  <c r="I167"/>
  <c r="I166" s="1"/>
  <c r="I165" s="1"/>
  <c r="G167"/>
  <c r="G166" s="1"/>
  <c r="G165" s="1"/>
  <c r="G163" l="1"/>
  <c r="G160" s="1"/>
  <c r="H158"/>
  <c r="H155" s="1"/>
  <c r="H154" s="1"/>
  <c r="I158"/>
  <c r="I155" s="1"/>
  <c r="I154" s="1"/>
  <c r="G158"/>
  <c r="G155" s="1"/>
  <c r="G154" l="1"/>
  <c r="G153" s="1"/>
  <c r="G152" s="1"/>
  <c r="I153"/>
  <c r="I152" s="1"/>
  <c r="H153"/>
  <c r="H152" s="1"/>
  <c r="H135"/>
  <c r="I135"/>
  <c r="G135"/>
  <c r="H78" l="1"/>
  <c r="H75" s="1"/>
  <c r="H74" s="1"/>
  <c r="H56" s="1"/>
  <c r="I78"/>
  <c r="I75" s="1"/>
  <c r="I74" s="1"/>
  <c r="I56" s="1"/>
  <c r="G78"/>
  <c r="G75" s="1"/>
  <c r="G74" s="1"/>
  <c r="G56" s="1"/>
  <c r="G15" l="1"/>
  <c r="G13"/>
  <c r="I147"/>
  <c r="H147"/>
  <c r="G147"/>
  <c r="H52"/>
  <c r="H51" s="1"/>
  <c r="I52"/>
  <c r="I51" s="1"/>
  <c r="G52"/>
  <c r="G51" s="1"/>
  <c r="I34"/>
  <c r="H34"/>
  <c r="G34"/>
  <c r="G30" s="1"/>
  <c r="G12" l="1"/>
  <c r="I149"/>
  <c r="H149"/>
  <c r="I114"/>
  <c r="H114"/>
  <c r="H30"/>
  <c r="I30"/>
  <c r="H173"/>
  <c r="H172" s="1"/>
  <c r="H171" s="1"/>
  <c r="H170" s="1"/>
  <c r="H169" s="1"/>
  <c r="I173"/>
  <c r="I172" s="1"/>
  <c r="I171" s="1"/>
  <c r="I170" s="1"/>
  <c r="I169" s="1"/>
  <c r="H145" l="1"/>
  <c r="I145"/>
  <c r="H140"/>
  <c r="I140"/>
  <c r="G149"/>
  <c r="I139" l="1"/>
  <c r="I138" s="1"/>
  <c r="I137" s="1"/>
  <c r="H139"/>
  <c r="H138" s="1"/>
  <c r="H137" s="1"/>
  <c r="G114"/>
  <c r="G140" l="1"/>
  <c r="G139" s="1"/>
  <c r="G145"/>
  <c r="H26"/>
  <c r="H25" s="1"/>
  <c r="H24" s="1"/>
  <c r="H23" s="1"/>
  <c r="I26"/>
  <c r="I25" s="1"/>
  <c r="I24" s="1"/>
  <c r="I23" s="1"/>
  <c r="H109"/>
  <c r="H106" s="1"/>
  <c r="I109"/>
  <c r="I106" s="1"/>
  <c r="G173"/>
  <c r="G172" s="1"/>
  <c r="G171" s="1"/>
  <c r="G170" s="1"/>
  <c r="G169" s="1"/>
  <c r="H151"/>
  <c r="I151"/>
  <c r="G47"/>
  <c r="G46" s="1"/>
  <c r="H29"/>
  <c r="H28" s="1"/>
  <c r="I29"/>
  <c r="I28" s="1"/>
  <c r="I13"/>
  <c r="I12" s="1"/>
  <c r="H13"/>
  <c r="H12" s="1"/>
  <c r="I177"/>
  <c r="H177"/>
  <c r="I131"/>
  <c r="H131"/>
  <c r="G131"/>
  <c r="I129"/>
  <c r="H129"/>
  <c r="G129"/>
  <c r="G96"/>
  <c r="G95" s="1"/>
  <c r="I47"/>
  <c r="I46" s="1"/>
  <c r="I45" s="1"/>
  <c r="I44" s="1"/>
  <c r="I43" s="1"/>
  <c r="H47"/>
  <c r="H46" s="1"/>
  <c r="H45" s="1"/>
  <c r="H44" s="1"/>
  <c r="H43" s="1"/>
  <c r="G26"/>
  <c r="G25" s="1"/>
  <c r="G24" s="1"/>
  <c r="G23" s="1"/>
  <c r="I176" l="1"/>
  <c r="I175" s="1"/>
  <c r="H176"/>
  <c r="H175" s="1"/>
  <c r="I128"/>
  <c r="I127" s="1"/>
  <c r="I126" s="1"/>
  <c r="G128"/>
  <c r="G127" s="1"/>
  <c r="G126" s="1"/>
  <c r="H50"/>
  <c r="I50"/>
  <c r="H128"/>
  <c r="H127" s="1"/>
  <c r="H126" s="1"/>
  <c r="H105"/>
  <c r="H104" s="1"/>
  <c r="G105"/>
  <c r="G104" s="1"/>
  <c r="I105"/>
  <c r="I104" s="1"/>
  <c r="I11"/>
  <c r="I10" s="1"/>
  <c r="I9" s="1"/>
  <c r="H11"/>
  <c r="H10" s="1"/>
  <c r="H9" s="1"/>
  <c r="G138"/>
  <c r="G137" s="1"/>
  <c r="G177"/>
  <c r="G176" s="1"/>
  <c r="G94"/>
  <c r="G86" s="1"/>
  <c r="G29"/>
  <c r="G28" s="1"/>
  <c r="H86"/>
  <c r="G45"/>
  <c r="G44" s="1"/>
  <c r="G43" s="1"/>
  <c r="I86"/>
  <c r="G11"/>
  <c r="G10" s="1"/>
  <c r="G9" l="1"/>
  <c r="I85"/>
  <c r="I190" s="1"/>
  <c r="H85"/>
  <c r="H190" s="1"/>
  <c r="G175"/>
  <c r="G85"/>
  <c r="G151" l="1"/>
  <c r="G50"/>
  <c r="G190" l="1"/>
</calcChain>
</file>

<file path=xl/sharedStrings.xml><?xml version="1.0" encoding="utf-8"?>
<sst xmlns="http://schemas.openxmlformats.org/spreadsheetml/2006/main" count="680" uniqueCount="182">
  <si>
    <t>Наименование</t>
  </si>
  <si>
    <t>Раздел</t>
  </si>
  <si>
    <t>Подраздел</t>
  </si>
  <si>
    <t>Целевая статья</t>
  </si>
  <si>
    <t>Вид расхода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</si>
  <si>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</si>
  <si>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</si>
  <si>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</si>
  <si>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</si>
  <si>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 Обеспечение функционирования представительных органов МО</t>
  </si>
  <si>
    <t xml:space="preserve">Обеспечение функционирования аппарата представительных органов </t>
  </si>
  <si>
    <t>04</t>
  </si>
  <si>
    <t>Непрограммные расходы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</si>
  <si>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</si>
  <si>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 гражданская оборона</t>
  </si>
  <si>
    <t>09</t>
  </si>
  <si>
    <t>Непрограммные  расходы</t>
  </si>
  <si>
    <t>Культура, кинематография и средства массовой информации</t>
  </si>
  <si>
    <t>08</t>
  </si>
  <si>
    <t>Социальная политика</t>
  </si>
  <si>
    <t>Национальная экономика</t>
  </si>
  <si>
    <t>Жилищно-коммунальное хозяйство</t>
  </si>
  <si>
    <t>05</t>
  </si>
  <si>
    <t>02</t>
  </si>
  <si>
    <t>Физическая культура и спорт</t>
  </si>
  <si>
    <t>Другие вопросы в области жилищно-коммунального хозяйства</t>
  </si>
  <si>
    <t>Расходы связанные с дератизацией свалок</t>
  </si>
  <si>
    <t>2017г.</t>
  </si>
  <si>
    <t>13</t>
  </si>
  <si>
    <t>Начальник финансового управления администрации муниципального образования Киреевский район</t>
  </si>
  <si>
    <t>Л.Н.Волчкова</t>
  </si>
  <si>
    <t>Другие общегосударственные вопросы</t>
  </si>
  <si>
    <t>Резервные фонды</t>
  </si>
  <si>
    <t>Благоустройство</t>
  </si>
  <si>
    <t>Культура</t>
  </si>
  <si>
    <t>Пенсионное обеспечение</t>
  </si>
  <si>
    <t>Физическая культура</t>
  </si>
  <si>
    <t>2018г.</t>
  </si>
  <si>
    <t>71 1 00 00000</t>
  </si>
  <si>
    <t>71 0 00 00000</t>
  </si>
  <si>
    <t>71 1 00 00110</t>
  </si>
  <si>
    <t>71 1 00 00190</t>
  </si>
  <si>
    <t xml:space="preserve">Расходы на выплаты по оплате труда работников государственных органов по аппарату представительных органов </t>
  </si>
  <si>
    <t>Расходы на обеспечение функций государственных (муниципальных) органов, в том числе территориальных органов</t>
  </si>
  <si>
    <t>99 0 00 00000</t>
  </si>
  <si>
    <t>99 9 00 00000</t>
  </si>
  <si>
    <t>99 9 00 20010</t>
  </si>
  <si>
    <t xml:space="preserve">Резервный фонд муниципального образования </t>
  </si>
  <si>
    <t xml:space="preserve">Регистрация муниципального имущества </t>
  </si>
  <si>
    <t>99 9 00 20020</t>
  </si>
  <si>
    <t xml:space="preserve">Расходы на обеспечение деятельности  финансового управления администрации мо Киреевский район </t>
  </si>
  <si>
    <t>99 9 00 20450</t>
  </si>
  <si>
    <t>99 9 00 20450</t>
  </si>
  <si>
    <t>99 9 00 20460</t>
  </si>
  <si>
    <t xml:space="preserve">Расходы, связанные с подготовкой населения и организаций к действиям в чрезвычайной ситуации в мирное время   </t>
  </si>
  <si>
    <t>99 9 00 20440</t>
  </si>
  <si>
    <t>Расходы, связанные с возмещением затрат по городскому транспорту</t>
  </si>
  <si>
    <t>99 9 00 20310</t>
  </si>
  <si>
    <t>99 9 00 20350</t>
  </si>
  <si>
    <t>Расходы,  связанные с капитальным ремонтом  государственного жилищного фонда субъектом РФ и муниципального жилищного фонда</t>
  </si>
  <si>
    <t>Расходы, связанные с мероприятиями  в области коммунального хозяйства</t>
  </si>
  <si>
    <t>99 9 00 20360</t>
  </si>
  <si>
    <t>99 9 00 40010</t>
  </si>
  <si>
    <t xml:space="preserve">Мероприятия, направленные на бюджетные инвестиции в объекты капитального строительства </t>
  </si>
  <si>
    <t>99 9 00 20370</t>
  </si>
  <si>
    <t>99 9 00 20390</t>
  </si>
  <si>
    <t>99 9 00 00590</t>
  </si>
  <si>
    <t>99 9 00 20030</t>
  </si>
  <si>
    <t>Расходы, связанные с приватизацией жилого фонда</t>
  </si>
  <si>
    <t>99 9 00 20140</t>
  </si>
  <si>
    <t>99 9 00 20420</t>
  </si>
  <si>
    <t xml:space="preserve">Прочие мероприятия в области жилищно-коммунального хозяйства </t>
  </si>
  <si>
    <t>01 0 00 00000</t>
  </si>
  <si>
    <t>01 1 00 00000</t>
  </si>
  <si>
    <t>01 1 01 00000</t>
  </si>
  <si>
    <t>01 1 01 00590</t>
  </si>
  <si>
    <t>01 1 02 00000</t>
  </si>
  <si>
    <t>Основное мероприятие "Развитие парка культуры и отдыха г.Киреевска"</t>
  </si>
  <si>
    <t>01 1 02 00590</t>
  </si>
  <si>
    <t>01 1 01 80120</t>
  </si>
  <si>
    <t>01 1 02 80120</t>
  </si>
  <si>
    <t>Подпрограмма «Содействие развитию культуры»</t>
  </si>
  <si>
    <t>Основное мероприятие "Сохранение и развитие традиционной народной культуры, промыслов и ремесел"</t>
  </si>
  <si>
    <t>Расходы, связанные с доплатой к пенсиям муниципальных служащих</t>
  </si>
  <si>
    <t>99 9 00 71020</t>
  </si>
  <si>
    <t>Подпрограмма «Содействие развитию физической культуры и спорта»</t>
  </si>
  <si>
    <t>01 2 00 00000</t>
  </si>
  <si>
    <t>Основное мероприятие "Развитие физической культуры и спорта м.о.г.Киреевск"</t>
  </si>
  <si>
    <t>01 2 01 00000</t>
  </si>
  <si>
    <t>Муниципальная программа «Развитие культуры и спорта(2014-2018гг.)» муниципального образования г.Киреевск Киреевского района</t>
  </si>
  <si>
    <t>01 2 01 00590</t>
  </si>
  <si>
    <t xml:space="preserve">Расходы, связанные с мероприятиями по  развитию спорта м.о.г.Киреевск </t>
  </si>
  <si>
    <t>Коммунальное хозяйство</t>
  </si>
  <si>
    <t>Транспорт</t>
  </si>
  <si>
    <t>Дорожное хозяйство</t>
  </si>
  <si>
    <t>Жилищное хозяйство</t>
  </si>
  <si>
    <t>Расходы, связанные с мероприятиями по благоустройству городских поселений</t>
  </si>
  <si>
    <t>Иные  межбюджетные трансферты</t>
  </si>
  <si>
    <t>Расходы, связанные с организацией библиотечного обслуживания населения, комплектованием и обеспечением сохранности библиотечных фондов библиотек поселений</t>
  </si>
  <si>
    <t>99 9 00 80040</t>
  </si>
  <si>
    <t>Расходы, связанные с мероприятиями в области уличного  освещения</t>
  </si>
  <si>
    <t>Расходы на обеспечение деятельности(оказания услуг) МКУ"Городское хозяйство"</t>
  </si>
  <si>
    <t>Иные закупки товаров, работ и услуг для обеспечения государственных(муниципальных) нужд</t>
  </si>
  <si>
    <t>Расходы на выплаты персоналу казенных учреждений</t>
  </si>
  <si>
    <t>Уплата налогов, сборов и иных платежей</t>
  </si>
  <si>
    <t>Субсидии бюджетным учреждения</t>
  </si>
  <si>
    <t>Бюджетные инвестиции</t>
  </si>
  <si>
    <t>Публичные нормативные социальные выплаты гражданам</t>
  </si>
  <si>
    <t>Расходы на выплаты персоналу государственных(муниципальных) органов</t>
  </si>
  <si>
    <t>Расходы на оплату труда работникам муниципальных учреждений культурно-досугового типа (25% надбавка к окладу)</t>
  </si>
  <si>
    <t>Иные непрограммные мероприятия в рамках непрограммных расходов</t>
  </si>
  <si>
    <t xml:space="preserve">Расходы на обеспечение деятельности Киреевского городского парка культуры и отдыха </t>
  </si>
  <si>
    <t xml:space="preserve">Расходы на обеспечение деятельности Киреевского городского дома культуры </t>
  </si>
  <si>
    <t>Расходы на обеспечение деятельности Киреевского физкультурно-оздоровительного комплекса</t>
  </si>
  <si>
    <t>Муниципальная адресная Программа по переслению граждан из аварийного жилищного фонда в муниципальном образовании город Киреевск Киреевского района Тульской области на 2015-2017 г.г.</t>
  </si>
  <si>
    <t>Расходы, связанные с мероприятиями по переселению граждан из аварийного жилищного фонда, осуществляемые  за счет средств областного бюджета</t>
  </si>
  <si>
    <t>02 0 00 00000</t>
  </si>
  <si>
    <t>03 0 00 00000</t>
  </si>
  <si>
    <t>99 9 00 80559</t>
  </si>
  <si>
    <t>Расходы, связанные с софинансированием мероприятий по реализации проекта "Народный бюджет", и осуществляемые за счет средств муниципального образования</t>
  </si>
  <si>
    <t>Другие вопросы в области национальной экономики</t>
  </si>
  <si>
    <t>Расходы, связанные с мероприятиями по землеустройству и землепользованию</t>
  </si>
  <si>
    <t>Иные закупки товаров, работ и услуг для обеспечения государственных (муниципальных) нужд</t>
  </si>
  <si>
    <t>12</t>
  </si>
  <si>
    <t>99 9 00 20330</t>
  </si>
  <si>
    <t>ИТОГО</t>
  </si>
  <si>
    <t>Субсидии юридическим лицам(кроме некоммерческих организаций), индивидуальным предпринимателям, физическим лицам-производителям товаров, работ, услуг</t>
  </si>
  <si>
    <t>99 9 00 80550</t>
  </si>
  <si>
    <t>Расходы, связанные с мероприятиями по реализации проекта "Народный бюджет"</t>
  </si>
  <si>
    <t>99 9 00 23750</t>
  </si>
  <si>
    <t xml:space="preserve">Управление резервным фондом правительства Тульской области </t>
  </si>
  <si>
    <t>02 0 00 09502</t>
  </si>
  <si>
    <t>02 0 00 09602</t>
  </si>
  <si>
    <t>Расходы, связанные с мероприятиями по переселению граждан из аварийного жилищного фонда за счет средств, поступивших от государственной корпорации-Фонда содействия реформированию жилищно-коммунального хозяйства</t>
  </si>
  <si>
    <t>Распределение ассигнований из бюджета муниципального образования город Киреевск Киреевского района на 2017 год и плановый период 2018 - 2019 годов по разделам, подразделам, целевым статьям и видам расходов  функциональной классификации расходов бюджета Российской Федерации</t>
  </si>
  <si>
    <t>2019г.</t>
  </si>
  <si>
    <t>Муниципальная программа «Модернизация и развитие автомобильных дорог и дорожного хозяйства муниципального образования город Киреевск Киреевкого района на 2017-2026 годы"</t>
  </si>
  <si>
    <t>Подпрограмма "Капитальный ремонт и ремонт автомобильных дорог общего пользования местного значения на территории муниципального образования город Киреевск Киреевского района на 2017-2026г."</t>
  </si>
  <si>
    <t>03 1 00 00000</t>
  </si>
  <si>
    <t>03 2 00 00000</t>
  </si>
  <si>
    <t>04 0 01 00000</t>
  </si>
  <si>
    <t>Подпрограмма "Содержание автомобильных дорог общего пользования местного значения на территории м.о.г.Киреевск Киреевского района на 2017-2026годы"</t>
  </si>
  <si>
    <t>03 1 01 00000</t>
  </si>
  <si>
    <t>Мероприятие "Содержание автомобильных дорог"</t>
  </si>
  <si>
    <t>03 2 01 00000</t>
  </si>
  <si>
    <t>Мероприятие "Разработка и применение схем, методов и средств организации дорожного движения"</t>
  </si>
  <si>
    <t xml:space="preserve">Расходы на обеспечение деятельности  администрации мо Киреевский район </t>
  </si>
  <si>
    <t>04 0 00 00000</t>
  </si>
  <si>
    <t>Межбюджетные трансферты бюджетам субъектов Российской Федерации и муниципальных образований общего характера</t>
  </si>
  <si>
    <t>14</t>
  </si>
  <si>
    <t>Прочие межбюджетные трансферты бюджетам субъектов Российской Федерации и муниципальных образований общего характера</t>
  </si>
  <si>
    <t>Иные межбюджетные трансферты</t>
  </si>
  <si>
    <t>11</t>
  </si>
  <si>
    <t>99 9 00 20110</t>
  </si>
  <si>
    <t xml:space="preserve">Приложение№ 6                                                           к решению Собрания депутатов муниципального образования город Киреевск Киреевского района  №45-210 от 27.12.2016г.                           </t>
  </si>
  <si>
    <t>03 1 01 20090</t>
  </si>
  <si>
    <t>03 2 01 20090</t>
  </si>
  <si>
    <t>04 0 01 20090</t>
  </si>
  <si>
    <t>Расходы, связанные с ремонтом, содержанием дорог и организацией дорожного движения, осуществляемые за счет средств дорожного фонда района</t>
  </si>
  <si>
    <t>Мероприятие "Капитальный ремонт и ремонт автомобильных дорог, дворовых территорий"</t>
  </si>
  <si>
    <t>03 1 01 80550</t>
  </si>
  <si>
    <t>03 1 01 80559</t>
  </si>
  <si>
    <t>Расходы, связанные с софинансированием мероприятий по реализации проекта "Народный бюджет", осуществляемые за счет средств муниципального образования</t>
  </si>
  <si>
    <t>Мероприятия по модернизации и капитальному ремонту объектов коммунальной инфраструктуры</t>
  </si>
  <si>
    <t>99 9 00 80340</t>
  </si>
  <si>
    <t>07</t>
  </si>
  <si>
    <t>Обеспечение проведения выборов и референдумов</t>
  </si>
  <si>
    <t>99 9 00 20470</t>
  </si>
  <si>
    <t>Проведение выборов и референдумов</t>
  </si>
  <si>
    <t>Специальные расходы</t>
  </si>
  <si>
    <t>99 9 00 S0340</t>
  </si>
  <si>
    <t>Софинансирование мероприятий по модернизации и капитальному ремонту объектов коммунальной инфраструктуры</t>
  </si>
  <si>
    <t>99 9 00 S0550</t>
  </si>
  <si>
    <t>Софинансирование мероприятий, направленных на реализацию проекта "Народный бюджет"</t>
  </si>
  <si>
    <t>Социальные выплаты гражданам, кроме публичных нормативных социальных выплат</t>
  </si>
  <si>
    <t>02 0 00 80300</t>
  </si>
  <si>
    <t>Расходы, связанные с оплатой стоимости дополнительной площади</t>
  </si>
  <si>
    <t>Муниципальная программа "Повышение безопасности дорожного движения в м.о.г.Киреевск Киреевского района на 2017-2026 годы"</t>
  </si>
  <si>
    <t>99 9 00 S3750</t>
  </si>
  <si>
    <t>Исполнение судебных актов</t>
  </si>
  <si>
    <t>Софинансирование мероприятий по резервному фонду правительства ТО</t>
  </si>
  <si>
    <t xml:space="preserve">Приложение№2                                                                к решению Собрания депутатов муниципального образования город Киреевск Киреевского района  №55-248  от 26.10. 2017г.                </t>
  </si>
</sst>
</file>

<file path=xl/styles.xml><?xml version="1.0" encoding="utf-8"?>
<styleSheet xmlns="http://schemas.openxmlformats.org/spreadsheetml/2006/main">
  <numFmts count="1">
    <numFmt numFmtId="164" formatCode="0.00000"/>
  </numFmts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29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64" fontId="0" fillId="0" borderId="0" xfId="0" applyNumberFormat="1" applyAlignment="1">
      <alignment vertical="top"/>
    </xf>
    <xf numFmtId="0" fontId="7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textRotation="90" wrapText="1"/>
    </xf>
    <xf numFmtId="0" fontId="2" fillId="0" borderId="6" xfId="0" applyFont="1" applyBorder="1" applyAlignment="1">
      <alignment horizontal="center" wrapText="1"/>
    </xf>
    <xf numFmtId="164" fontId="2" fillId="0" borderId="6" xfId="0" applyNumberFormat="1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49" fontId="5" fillId="0" borderId="0" xfId="1" applyNumberFormat="1" applyFont="1" applyFill="1" applyBorder="1" applyAlignment="1">
      <alignment horizontal="center" wrapText="1"/>
    </xf>
    <xf numFmtId="0" fontId="1" fillId="0" borderId="3" xfId="0" applyFont="1" applyBorder="1" applyAlignment="1">
      <alignment horizontal="left" wrapText="1"/>
    </xf>
    <xf numFmtId="49" fontId="5" fillId="0" borderId="3" xfId="1" applyNumberFormat="1" applyFont="1" applyFill="1" applyBorder="1" applyAlignment="1">
      <alignment horizontal="left" wrapText="1"/>
    </xf>
    <xf numFmtId="49" fontId="5" fillId="0" borderId="0" xfId="1" applyNumberFormat="1" applyFont="1" applyFill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164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92"/>
  <sheetViews>
    <sheetView tabSelected="1" workbookViewId="0">
      <selection activeCell="J6" sqref="J6"/>
    </sheetView>
  </sheetViews>
  <sheetFormatPr defaultRowHeight="15"/>
  <cols>
    <col min="1" max="1" width="3.140625" style="1" customWidth="1"/>
    <col min="2" max="2" width="32.140625" style="1" customWidth="1"/>
    <col min="3" max="3" width="5.7109375" style="1" customWidth="1"/>
    <col min="4" max="4" width="5.42578125" style="1" customWidth="1"/>
    <col min="5" max="5" width="11.140625" style="1" customWidth="1"/>
    <col min="6" max="6" width="5.140625" style="1" customWidth="1"/>
    <col min="7" max="7" width="13.42578125" style="3" customWidth="1"/>
    <col min="8" max="8" width="12.5703125" style="1" customWidth="1"/>
    <col min="9" max="9" width="13.140625" style="1" customWidth="1"/>
    <col min="10" max="10" width="11.85546875" style="1" customWidth="1"/>
    <col min="11" max="16384" width="9.140625" style="1"/>
  </cols>
  <sheetData>
    <row r="1" spans="2:9" ht="57" customHeight="1">
      <c r="D1" s="2"/>
      <c r="E1" s="2"/>
      <c r="F1" s="2"/>
      <c r="G1" s="27" t="s">
        <v>181</v>
      </c>
      <c r="H1" s="27"/>
      <c r="I1" s="27"/>
    </row>
    <row r="2" spans="2:9">
      <c r="D2" s="2"/>
      <c r="E2" s="2"/>
      <c r="F2" s="2"/>
      <c r="G2" s="28" t="s">
        <v>154</v>
      </c>
      <c r="H2" s="28"/>
      <c r="I2" s="28"/>
    </row>
    <row r="3" spans="2:9">
      <c r="D3" s="2"/>
      <c r="E3" s="2"/>
      <c r="F3" s="2"/>
      <c r="G3" s="28"/>
      <c r="H3" s="28"/>
      <c r="I3" s="28"/>
    </row>
    <row r="4" spans="2:9">
      <c r="D4" s="2"/>
      <c r="E4" s="2"/>
      <c r="F4" s="2"/>
      <c r="G4" s="28"/>
      <c r="H4" s="28"/>
      <c r="I4" s="28"/>
    </row>
    <row r="5" spans="2:9">
      <c r="G5" s="28"/>
      <c r="H5" s="28"/>
      <c r="I5" s="28"/>
    </row>
    <row r="6" spans="2:9" ht="72" customHeight="1">
      <c r="B6" s="26" t="s">
        <v>134</v>
      </c>
      <c r="C6" s="26"/>
      <c r="D6" s="26"/>
      <c r="E6" s="26"/>
      <c r="F6" s="26"/>
      <c r="G6" s="26"/>
      <c r="H6" s="26"/>
      <c r="I6" s="26"/>
    </row>
    <row r="7" spans="2:9" ht="15.75" thickBot="1"/>
    <row r="8" spans="2:9" ht="49.5">
      <c r="B8" s="7" t="s">
        <v>0</v>
      </c>
      <c r="C8" s="8" t="s">
        <v>1</v>
      </c>
      <c r="D8" s="8" t="s">
        <v>2</v>
      </c>
      <c r="E8" s="9" t="s">
        <v>3</v>
      </c>
      <c r="F8" s="9" t="s">
        <v>4</v>
      </c>
      <c r="G8" s="10" t="s">
        <v>27</v>
      </c>
      <c r="H8" s="9" t="s">
        <v>37</v>
      </c>
      <c r="I8" s="11" t="s">
        <v>135</v>
      </c>
    </row>
    <row r="9" spans="2:9" s="4" customFormat="1">
      <c r="B9" s="23" t="s">
        <v>5</v>
      </c>
      <c r="C9" s="12" t="s">
        <v>6</v>
      </c>
      <c r="D9" s="12"/>
      <c r="E9" s="12"/>
      <c r="F9" s="13"/>
      <c r="G9" s="14">
        <f>G10+G23+G28+G18</f>
        <v>2249.9</v>
      </c>
      <c r="H9" s="14">
        <f>H10+H23+H28</f>
        <v>2137</v>
      </c>
      <c r="I9" s="15">
        <f>I10+I23+I28</f>
        <v>2155.1999999999998</v>
      </c>
    </row>
    <row r="10" spans="2:9" ht="63.75">
      <c r="B10" s="23" t="s">
        <v>7</v>
      </c>
      <c r="C10" s="12" t="s">
        <v>6</v>
      </c>
      <c r="D10" s="12" t="s">
        <v>8</v>
      </c>
      <c r="E10" s="12"/>
      <c r="F10" s="13"/>
      <c r="G10" s="14">
        <f>SUM(G11)</f>
        <v>400</v>
      </c>
      <c r="H10" s="14">
        <f t="shared" ref="H10:I11" si="0">SUM(H11)</f>
        <v>433.59999999999997</v>
      </c>
      <c r="I10" s="15">
        <f t="shared" si="0"/>
        <v>436.2</v>
      </c>
    </row>
    <row r="11" spans="2:9" ht="25.5">
      <c r="B11" s="23" t="s">
        <v>9</v>
      </c>
      <c r="C11" s="12" t="s">
        <v>6</v>
      </c>
      <c r="D11" s="12" t="s">
        <v>8</v>
      </c>
      <c r="E11" s="12" t="s">
        <v>39</v>
      </c>
      <c r="F11" s="13"/>
      <c r="G11" s="14">
        <f>SUM(G12)</f>
        <v>400</v>
      </c>
      <c r="H11" s="14">
        <f t="shared" si="0"/>
        <v>433.59999999999997</v>
      </c>
      <c r="I11" s="15">
        <f t="shared" si="0"/>
        <v>436.2</v>
      </c>
    </row>
    <row r="12" spans="2:9" ht="25.5">
      <c r="B12" s="23" t="s">
        <v>10</v>
      </c>
      <c r="C12" s="12" t="s">
        <v>6</v>
      </c>
      <c r="D12" s="12" t="s">
        <v>8</v>
      </c>
      <c r="E12" s="12" t="s">
        <v>38</v>
      </c>
      <c r="F12" s="13"/>
      <c r="G12" s="14">
        <f>G13+G15</f>
        <v>400</v>
      </c>
      <c r="H12" s="14">
        <f t="shared" ref="H12:I12" si="1">H13+H15</f>
        <v>433.59999999999997</v>
      </c>
      <c r="I12" s="15">
        <f t="shared" si="1"/>
        <v>436.2</v>
      </c>
    </row>
    <row r="13" spans="2:9" ht="39.75" customHeight="1">
      <c r="B13" s="23" t="s">
        <v>42</v>
      </c>
      <c r="C13" s="12" t="s">
        <v>6</v>
      </c>
      <c r="D13" s="12" t="s">
        <v>8</v>
      </c>
      <c r="E13" s="12" t="s">
        <v>40</v>
      </c>
      <c r="F13" s="13"/>
      <c r="G13" s="14">
        <f>G14</f>
        <v>314.39999999999998</v>
      </c>
      <c r="H13" s="14">
        <f t="shared" ref="H13" si="2">SUM(H14)</f>
        <v>314.39999999999998</v>
      </c>
      <c r="I13" s="15">
        <f t="shared" ref="I13" si="3">SUM(I14)</f>
        <v>314.39999999999998</v>
      </c>
    </row>
    <row r="14" spans="2:9" ht="38.25">
      <c r="B14" s="23" t="s">
        <v>108</v>
      </c>
      <c r="C14" s="12" t="s">
        <v>6</v>
      </c>
      <c r="D14" s="12" t="s">
        <v>8</v>
      </c>
      <c r="E14" s="12" t="s">
        <v>40</v>
      </c>
      <c r="F14" s="13">
        <v>120</v>
      </c>
      <c r="G14" s="14">
        <v>314.39999999999998</v>
      </c>
      <c r="H14" s="14">
        <v>314.39999999999998</v>
      </c>
      <c r="I14" s="15">
        <v>314.39999999999998</v>
      </c>
    </row>
    <row r="15" spans="2:9" ht="51">
      <c r="B15" s="23" t="s">
        <v>43</v>
      </c>
      <c r="C15" s="12" t="s">
        <v>6</v>
      </c>
      <c r="D15" s="12" t="s">
        <v>8</v>
      </c>
      <c r="E15" s="12" t="s">
        <v>41</v>
      </c>
      <c r="F15" s="13"/>
      <c r="G15" s="14">
        <f>G16+G17</f>
        <v>85.6</v>
      </c>
      <c r="H15" s="14">
        <f t="shared" ref="H15:I15" si="4">H16+H17</f>
        <v>119.2</v>
      </c>
      <c r="I15" s="15">
        <f t="shared" si="4"/>
        <v>121.8</v>
      </c>
    </row>
    <row r="16" spans="2:9" ht="51">
      <c r="B16" s="23" t="s">
        <v>102</v>
      </c>
      <c r="C16" s="12" t="s">
        <v>6</v>
      </c>
      <c r="D16" s="12" t="s">
        <v>8</v>
      </c>
      <c r="E16" s="12" t="s">
        <v>41</v>
      </c>
      <c r="F16" s="13">
        <v>240</v>
      </c>
      <c r="G16" s="14">
        <v>85.567589999999996</v>
      </c>
      <c r="H16" s="14">
        <v>119.2</v>
      </c>
      <c r="I16" s="15">
        <v>121.8</v>
      </c>
    </row>
    <row r="17" spans="2:9" ht="25.5">
      <c r="B17" s="23" t="s">
        <v>104</v>
      </c>
      <c r="C17" s="12" t="s">
        <v>6</v>
      </c>
      <c r="D17" s="12" t="s">
        <v>8</v>
      </c>
      <c r="E17" s="12" t="s">
        <v>41</v>
      </c>
      <c r="F17" s="13">
        <v>850</v>
      </c>
      <c r="G17" s="14">
        <v>3.2410000000000001E-2</v>
      </c>
      <c r="H17" s="14">
        <v>0</v>
      </c>
      <c r="I17" s="15">
        <v>0</v>
      </c>
    </row>
    <row r="18" spans="2:9" ht="27.75" customHeight="1">
      <c r="B18" s="23" t="s">
        <v>166</v>
      </c>
      <c r="C18" s="12" t="s">
        <v>6</v>
      </c>
      <c r="D18" s="12" t="s">
        <v>165</v>
      </c>
      <c r="E18" s="12"/>
      <c r="F18" s="13"/>
      <c r="G18" s="14">
        <f>G19</f>
        <v>369.01560000000001</v>
      </c>
      <c r="H18" s="14">
        <f t="shared" ref="H18:I18" si="5">H19</f>
        <v>0</v>
      </c>
      <c r="I18" s="14">
        <f t="shared" si="5"/>
        <v>0</v>
      </c>
    </row>
    <row r="19" spans="2:9" ht="20.25" customHeight="1">
      <c r="B19" s="23" t="s">
        <v>12</v>
      </c>
      <c r="C19" s="12" t="s">
        <v>6</v>
      </c>
      <c r="D19" s="12" t="s">
        <v>165</v>
      </c>
      <c r="E19" s="12" t="s">
        <v>44</v>
      </c>
      <c r="F19" s="13"/>
      <c r="G19" s="14">
        <f>G20</f>
        <v>369.01560000000001</v>
      </c>
      <c r="H19" s="14">
        <f t="shared" ref="H19:I19" si="6">H20</f>
        <v>0</v>
      </c>
      <c r="I19" s="14">
        <f t="shared" si="6"/>
        <v>0</v>
      </c>
    </row>
    <row r="20" spans="2:9" ht="27.75" customHeight="1">
      <c r="B20" s="23" t="s">
        <v>110</v>
      </c>
      <c r="C20" s="12" t="s">
        <v>6</v>
      </c>
      <c r="D20" s="12" t="s">
        <v>165</v>
      </c>
      <c r="E20" s="12" t="s">
        <v>45</v>
      </c>
      <c r="F20" s="13"/>
      <c r="G20" s="14">
        <f>G21</f>
        <v>369.01560000000001</v>
      </c>
      <c r="H20" s="14">
        <f t="shared" ref="H20:I20" si="7">H21</f>
        <v>0</v>
      </c>
      <c r="I20" s="14">
        <f t="shared" si="7"/>
        <v>0</v>
      </c>
    </row>
    <row r="21" spans="2:9" ht="20.25" customHeight="1">
      <c r="B21" s="23" t="s">
        <v>168</v>
      </c>
      <c r="C21" s="12" t="s">
        <v>6</v>
      </c>
      <c r="D21" s="12" t="s">
        <v>165</v>
      </c>
      <c r="E21" s="12" t="s">
        <v>167</v>
      </c>
      <c r="F21" s="13"/>
      <c r="G21" s="14">
        <f>G22</f>
        <v>369.01560000000001</v>
      </c>
      <c r="H21" s="14">
        <f t="shared" ref="H21:I21" si="8">H22</f>
        <v>0</v>
      </c>
      <c r="I21" s="14">
        <f t="shared" si="8"/>
        <v>0</v>
      </c>
    </row>
    <row r="22" spans="2:9">
      <c r="B22" s="23" t="s">
        <v>169</v>
      </c>
      <c r="C22" s="12" t="s">
        <v>6</v>
      </c>
      <c r="D22" s="12" t="s">
        <v>165</v>
      </c>
      <c r="E22" s="12" t="s">
        <v>167</v>
      </c>
      <c r="F22" s="13">
        <v>880</v>
      </c>
      <c r="G22" s="14">
        <v>369.01560000000001</v>
      </c>
      <c r="H22" s="14">
        <v>0</v>
      </c>
      <c r="I22" s="15">
        <v>0</v>
      </c>
    </row>
    <row r="23" spans="2:9">
      <c r="B23" s="23" t="s">
        <v>32</v>
      </c>
      <c r="C23" s="12" t="s">
        <v>6</v>
      </c>
      <c r="D23" s="12">
        <v>11</v>
      </c>
      <c r="E23" s="12"/>
      <c r="F23" s="13"/>
      <c r="G23" s="14">
        <f>SUM(G24)</f>
        <v>590</v>
      </c>
      <c r="H23" s="14">
        <f t="shared" ref="H23:I26" si="9">SUM(H24)</f>
        <v>1000</v>
      </c>
      <c r="I23" s="15">
        <f t="shared" si="9"/>
        <v>1000</v>
      </c>
    </row>
    <row r="24" spans="2:9">
      <c r="B24" s="23" t="s">
        <v>12</v>
      </c>
      <c r="C24" s="12" t="s">
        <v>6</v>
      </c>
      <c r="D24" s="12">
        <v>11</v>
      </c>
      <c r="E24" s="12" t="s">
        <v>44</v>
      </c>
      <c r="F24" s="13"/>
      <c r="G24" s="14">
        <f t="shared" ref="G24:G26" si="10">SUM(G25)</f>
        <v>590</v>
      </c>
      <c r="H24" s="14">
        <f t="shared" si="9"/>
        <v>1000</v>
      </c>
      <c r="I24" s="15">
        <f t="shared" si="9"/>
        <v>1000</v>
      </c>
    </row>
    <row r="25" spans="2:9" ht="27" customHeight="1">
      <c r="B25" s="23" t="s">
        <v>110</v>
      </c>
      <c r="C25" s="12" t="s">
        <v>6</v>
      </c>
      <c r="D25" s="12">
        <v>11</v>
      </c>
      <c r="E25" s="12" t="s">
        <v>45</v>
      </c>
      <c r="F25" s="13"/>
      <c r="G25" s="14">
        <f t="shared" si="10"/>
        <v>590</v>
      </c>
      <c r="H25" s="14">
        <f t="shared" si="9"/>
        <v>1000</v>
      </c>
      <c r="I25" s="15">
        <f t="shared" si="9"/>
        <v>1000</v>
      </c>
    </row>
    <row r="26" spans="2:9" ht="25.5" customHeight="1">
      <c r="B26" s="23" t="s">
        <v>47</v>
      </c>
      <c r="C26" s="12" t="s">
        <v>6</v>
      </c>
      <c r="D26" s="12">
        <v>11</v>
      </c>
      <c r="E26" s="12" t="s">
        <v>46</v>
      </c>
      <c r="F26" s="13"/>
      <c r="G26" s="14">
        <f t="shared" si="10"/>
        <v>590</v>
      </c>
      <c r="H26" s="14">
        <f t="shared" si="9"/>
        <v>1000</v>
      </c>
      <c r="I26" s="15">
        <f t="shared" si="9"/>
        <v>1000</v>
      </c>
    </row>
    <row r="27" spans="2:9">
      <c r="B27" s="23" t="s">
        <v>32</v>
      </c>
      <c r="C27" s="12" t="s">
        <v>6</v>
      </c>
      <c r="D27" s="12">
        <v>11</v>
      </c>
      <c r="E27" s="12" t="s">
        <v>46</v>
      </c>
      <c r="F27" s="13">
        <v>870</v>
      </c>
      <c r="G27" s="14">
        <v>590</v>
      </c>
      <c r="H27" s="14">
        <v>1000</v>
      </c>
      <c r="I27" s="15">
        <v>1000</v>
      </c>
    </row>
    <row r="28" spans="2:9" ht="25.5">
      <c r="B28" s="23" t="s">
        <v>31</v>
      </c>
      <c r="C28" s="12" t="s">
        <v>6</v>
      </c>
      <c r="D28" s="12">
        <v>13</v>
      </c>
      <c r="E28" s="12"/>
      <c r="F28" s="13"/>
      <c r="G28" s="14">
        <f t="shared" ref="G28:I28" si="11">SUM(G29)</f>
        <v>890.88440000000003</v>
      </c>
      <c r="H28" s="14">
        <f t="shared" si="11"/>
        <v>703.4</v>
      </c>
      <c r="I28" s="15">
        <f t="shared" si="11"/>
        <v>719</v>
      </c>
    </row>
    <row r="29" spans="2:9">
      <c r="B29" s="23" t="s">
        <v>12</v>
      </c>
      <c r="C29" s="12" t="s">
        <v>6</v>
      </c>
      <c r="D29" s="12">
        <v>13</v>
      </c>
      <c r="E29" s="12" t="s">
        <v>44</v>
      </c>
      <c r="F29" s="13"/>
      <c r="G29" s="14">
        <f t="shared" ref="G29" si="12">SUM(G30)</f>
        <v>890.88440000000003</v>
      </c>
      <c r="H29" s="14">
        <f t="shared" ref="H29" si="13">SUM(H30)</f>
        <v>703.4</v>
      </c>
      <c r="I29" s="15">
        <f t="shared" ref="I29" si="14">SUM(I30)</f>
        <v>719</v>
      </c>
    </row>
    <row r="30" spans="2:9" ht="25.5" customHeight="1">
      <c r="B30" s="23" t="s">
        <v>110</v>
      </c>
      <c r="C30" s="12" t="s">
        <v>6</v>
      </c>
      <c r="D30" s="12">
        <v>13</v>
      </c>
      <c r="E30" s="12" t="s">
        <v>45</v>
      </c>
      <c r="F30" s="13"/>
      <c r="G30" s="14">
        <f>G31+G34+G36+G39</f>
        <v>890.88440000000003</v>
      </c>
      <c r="H30" s="14">
        <f>H31+H34+H36+H39</f>
        <v>703.4</v>
      </c>
      <c r="I30" s="15">
        <f>I31+I34+I36+I39</f>
        <v>719</v>
      </c>
    </row>
    <row r="31" spans="2:9" ht="25.5">
      <c r="B31" s="23" t="s">
        <v>47</v>
      </c>
      <c r="C31" s="12" t="s">
        <v>6</v>
      </c>
      <c r="D31" s="12" t="s">
        <v>28</v>
      </c>
      <c r="E31" s="12" t="s">
        <v>46</v>
      </c>
      <c r="F31" s="13"/>
      <c r="G31" s="14">
        <f>G32+G33</f>
        <v>10</v>
      </c>
      <c r="H31" s="14">
        <f t="shared" ref="H31:I31" si="15">H32</f>
        <v>0</v>
      </c>
      <c r="I31" s="15">
        <f t="shared" si="15"/>
        <v>0</v>
      </c>
    </row>
    <row r="32" spans="2:9" ht="51">
      <c r="B32" s="23" t="s">
        <v>102</v>
      </c>
      <c r="C32" s="12" t="s">
        <v>6</v>
      </c>
      <c r="D32" s="12" t="s">
        <v>28</v>
      </c>
      <c r="E32" s="12" t="s">
        <v>46</v>
      </c>
      <c r="F32" s="13">
        <v>240</v>
      </c>
      <c r="G32" s="14">
        <v>0</v>
      </c>
      <c r="H32" s="14">
        <v>0</v>
      </c>
      <c r="I32" s="15">
        <v>0</v>
      </c>
    </row>
    <row r="33" spans="2:9" ht="39" customHeight="1">
      <c r="B33" s="23" t="s">
        <v>174</v>
      </c>
      <c r="C33" s="12" t="s">
        <v>6</v>
      </c>
      <c r="D33" s="12" t="s">
        <v>28</v>
      </c>
      <c r="E33" s="12" t="s">
        <v>46</v>
      </c>
      <c r="F33" s="13">
        <v>320</v>
      </c>
      <c r="G33" s="14">
        <v>10</v>
      </c>
      <c r="H33" s="14">
        <v>0</v>
      </c>
      <c r="I33" s="15">
        <v>0</v>
      </c>
    </row>
    <row r="34" spans="2:9" ht="25.5">
      <c r="B34" s="23" t="s">
        <v>48</v>
      </c>
      <c r="C34" s="12" t="s">
        <v>6</v>
      </c>
      <c r="D34" s="12">
        <v>13</v>
      </c>
      <c r="E34" s="12" t="s">
        <v>49</v>
      </c>
      <c r="F34" s="13"/>
      <c r="G34" s="14">
        <f t="shared" ref="G34:I34" si="16">SUM(G35)</f>
        <v>435.88440000000003</v>
      </c>
      <c r="H34" s="14">
        <f t="shared" si="16"/>
        <v>356</v>
      </c>
      <c r="I34" s="15">
        <f t="shared" si="16"/>
        <v>363.9</v>
      </c>
    </row>
    <row r="35" spans="2:9" ht="51">
      <c r="B35" s="23" t="s">
        <v>102</v>
      </c>
      <c r="C35" s="12" t="s">
        <v>6</v>
      </c>
      <c r="D35" s="12">
        <v>13</v>
      </c>
      <c r="E35" s="12" t="s">
        <v>49</v>
      </c>
      <c r="F35" s="13">
        <v>240</v>
      </c>
      <c r="G35" s="14">
        <v>435.88440000000003</v>
      </c>
      <c r="H35" s="14">
        <v>356</v>
      </c>
      <c r="I35" s="15">
        <v>363.9</v>
      </c>
    </row>
    <row r="36" spans="2:9" ht="38.25">
      <c r="B36" s="23" t="s">
        <v>50</v>
      </c>
      <c r="C36" s="12" t="s">
        <v>6</v>
      </c>
      <c r="D36" s="12">
        <v>13</v>
      </c>
      <c r="E36" s="12" t="s">
        <v>51</v>
      </c>
      <c r="F36" s="13"/>
      <c r="G36" s="14">
        <f>G37+G38</f>
        <v>80</v>
      </c>
      <c r="H36" s="14">
        <f>H37+H38</f>
        <v>70.5</v>
      </c>
      <c r="I36" s="15">
        <f t="shared" ref="I36" si="17">I37+I38</f>
        <v>72.099999999999994</v>
      </c>
    </row>
    <row r="37" spans="2:9" ht="51">
      <c r="B37" s="23" t="s">
        <v>102</v>
      </c>
      <c r="C37" s="12" t="s">
        <v>6</v>
      </c>
      <c r="D37" s="12">
        <v>13</v>
      </c>
      <c r="E37" s="12" t="s">
        <v>52</v>
      </c>
      <c r="F37" s="13">
        <v>240</v>
      </c>
      <c r="G37" s="14">
        <v>80</v>
      </c>
      <c r="H37" s="14">
        <v>70.5</v>
      </c>
      <c r="I37" s="15">
        <v>72.099999999999994</v>
      </c>
    </row>
    <row r="38" spans="2:9" ht="25.5">
      <c r="B38" s="23" t="s">
        <v>104</v>
      </c>
      <c r="C38" s="12" t="s">
        <v>6</v>
      </c>
      <c r="D38" s="12">
        <v>13</v>
      </c>
      <c r="E38" s="12" t="s">
        <v>52</v>
      </c>
      <c r="F38" s="13">
        <v>850</v>
      </c>
      <c r="G38" s="14">
        <v>0</v>
      </c>
      <c r="H38" s="14">
        <v>0</v>
      </c>
      <c r="I38" s="15">
        <v>0</v>
      </c>
    </row>
    <row r="39" spans="2:9" ht="25.5">
      <c r="B39" s="23" t="s">
        <v>146</v>
      </c>
      <c r="C39" s="12" t="s">
        <v>6</v>
      </c>
      <c r="D39" s="12" t="s">
        <v>28</v>
      </c>
      <c r="E39" s="12" t="s">
        <v>53</v>
      </c>
      <c r="F39" s="13"/>
      <c r="G39" s="14">
        <f>G40+G41+G42</f>
        <v>365</v>
      </c>
      <c r="H39" s="14">
        <f t="shared" ref="H39:I39" si="18">H40+H42</f>
        <v>276.89999999999998</v>
      </c>
      <c r="I39" s="15">
        <f t="shared" si="18"/>
        <v>283</v>
      </c>
    </row>
    <row r="40" spans="2:9" ht="51">
      <c r="B40" s="23" t="s">
        <v>102</v>
      </c>
      <c r="C40" s="12" t="s">
        <v>6</v>
      </c>
      <c r="D40" s="12" t="s">
        <v>28</v>
      </c>
      <c r="E40" s="12" t="s">
        <v>53</v>
      </c>
      <c r="F40" s="13">
        <v>240</v>
      </c>
      <c r="G40" s="14">
        <v>155</v>
      </c>
      <c r="H40" s="14">
        <v>136.19999999999999</v>
      </c>
      <c r="I40" s="15">
        <v>139.19999999999999</v>
      </c>
    </row>
    <row r="41" spans="2:9">
      <c r="B41" s="23" t="s">
        <v>179</v>
      </c>
      <c r="C41" s="12" t="s">
        <v>6</v>
      </c>
      <c r="D41" s="12" t="s">
        <v>28</v>
      </c>
      <c r="E41" s="12" t="s">
        <v>53</v>
      </c>
      <c r="F41" s="13">
        <v>830</v>
      </c>
      <c r="G41" s="14">
        <v>50</v>
      </c>
      <c r="H41" s="14">
        <v>0</v>
      </c>
      <c r="I41" s="15">
        <v>0</v>
      </c>
    </row>
    <row r="42" spans="2:9" ht="25.5">
      <c r="B42" s="23" t="s">
        <v>104</v>
      </c>
      <c r="C42" s="12" t="s">
        <v>6</v>
      </c>
      <c r="D42" s="12" t="s">
        <v>28</v>
      </c>
      <c r="E42" s="12" t="s">
        <v>53</v>
      </c>
      <c r="F42" s="13">
        <v>850</v>
      </c>
      <c r="G42" s="14">
        <v>160</v>
      </c>
      <c r="H42" s="14">
        <v>140.69999999999999</v>
      </c>
      <c r="I42" s="15">
        <v>143.80000000000001</v>
      </c>
    </row>
    <row r="43" spans="2:9" ht="25.5">
      <c r="B43" s="23" t="s">
        <v>13</v>
      </c>
      <c r="C43" s="12" t="s">
        <v>8</v>
      </c>
      <c r="D43" s="12"/>
      <c r="E43" s="12"/>
      <c r="F43" s="13"/>
      <c r="G43" s="14">
        <f>SUM(G44)</f>
        <v>100</v>
      </c>
      <c r="H43" s="14">
        <f t="shared" ref="H43:I45" si="19">SUM(H44)</f>
        <v>118.3</v>
      </c>
      <c r="I43" s="15">
        <f t="shared" si="19"/>
        <v>120.2</v>
      </c>
    </row>
    <row r="44" spans="2:9" ht="51">
      <c r="B44" s="23" t="s">
        <v>14</v>
      </c>
      <c r="C44" s="12" t="s">
        <v>8</v>
      </c>
      <c r="D44" s="12" t="s">
        <v>15</v>
      </c>
      <c r="E44" s="12"/>
      <c r="F44" s="13"/>
      <c r="G44" s="14">
        <f>SUM(G45)</f>
        <v>100</v>
      </c>
      <c r="H44" s="14">
        <f t="shared" si="19"/>
        <v>118.3</v>
      </c>
      <c r="I44" s="15">
        <f t="shared" si="19"/>
        <v>120.2</v>
      </c>
    </row>
    <row r="45" spans="2:9">
      <c r="B45" s="23" t="s">
        <v>12</v>
      </c>
      <c r="C45" s="12" t="s">
        <v>8</v>
      </c>
      <c r="D45" s="12" t="s">
        <v>15</v>
      </c>
      <c r="E45" s="12" t="s">
        <v>44</v>
      </c>
      <c r="F45" s="13"/>
      <c r="G45" s="14">
        <f t="shared" ref="G45" si="20">SUM(G46)</f>
        <v>100</v>
      </c>
      <c r="H45" s="14">
        <f t="shared" si="19"/>
        <v>118.3</v>
      </c>
      <c r="I45" s="15">
        <f t="shared" si="19"/>
        <v>120.2</v>
      </c>
    </row>
    <row r="46" spans="2:9" ht="27" customHeight="1">
      <c r="B46" s="23" t="s">
        <v>110</v>
      </c>
      <c r="C46" s="12" t="s">
        <v>8</v>
      </c>
      <c r="D46" s="12" t="s">
        <v>15</v>
      </c>
      <c r="E46" s="12" t="s">
        <v>45</v>
      </c>
      <c r="F46" s="13"/>
      <c r="G46" s="14">
        <f>SUM(G47)</f>
        <v>100</v>
      </c>
      <c r="H46" s="14">
        <f>SUM(H47)</f>
        <v>118.3</v>
      </c>
      <c r="I46" s="15">
        <f>SUM(I47)</f>
        <v>120.2</v>
      </c>
    </row>
    <row r="47" spans="2:9" ht="51">
      <c r="B47" s="23" t="s">
        <v>54</v>
      </c>
      <c r="C47" s="12" t="s">
        <v>8</v>
      </c>
      <c r="D47" s="12" t="s">
        <v>15</v>
      </c>
      <c r="E47" s="12" t="s">
        <v>55</v>
      </c>
      <c r="F47" s="13"/>
      <c r="G47" s="14">
        <f>SUM(G48+G49)</f>
        <v>100</v>
      </c>
      <c r="H47" s="14">
        <f t="shared" ref="H47:I47" si="21">SUM(H48+H49)</f>
        <v>118.3</v>
      </c>
      <c r="I47" s="15">
        <f t="shared" si="21"/>
        <v>120.2</v>
      </c>
    </row>
    <row r="48" spans="2:9" ht="51">
      <c r="B48" s="23" t="s">
        <v>102</v>
      </c>
      <c r="C48" s="12" t="s">
        <v>8</v>
      </c>
      <c r="D48" s="12" t="s">
        <v>15</v>
      </c>
      <c r="E48" s="12" t="s">
        <v>55</v>
      </c>
      <c r="F48" s="13">
        <v>240</v>
      </c>
      <c r="G48" s="14">
        <v>100</v>
      </c>
      <c r="H48" s="14">
        <v>118.3</v>
      </c>
      <c r="I48" s="15">
        <v>120.2</v>
      </c>
    </row>
    <row r="49" spans="2:9" ht="25.5">
      <c r="B49" s="23" t="s">
        <v>104</v>
      </c>
      <c r="C49" s="12" t="s">
        <v>8</v>
      </c>
      <c r="D49" s="12" t="s">
        <v>15</v>
      </c>
      <c r="E49" s="12" t="s">
        <v>55</v>
      </c>
      <c r="F49" s="13">
        <v>850</v>
      </c>
      <c r="G49" s="14">
        <v>0</v>
      </c>
      <c r="H49" s="14">
        <v>0</v>
      </c>
      <c r="I49" s="15">
        <v>0</v>
      </c>
    </row>
    <row r="50" spans="2:9">
      <c r="B50" s="23" t="s">
        <v>20</v>
      </c>
      <c r="C50" s="12" t="s">
        <v>11</v>
      </c>
      <c r="D50" s="12"/>
      <c r="E50" s="12"/>
      <c r="F50" s="13"/>
      <c r="G50" s="14">
        <f>G51+G56+G80</f>
        <v>4512.03946</v>
      </c>
      <c r="H50" s="14">
        <f>H51+H56+H80</f>
        <v>5913.3</v>
      </c>
      <c r="I50" s="15">
        <f>I51+I56+I80</f>
        <v>6007.7</v>
      </c>
    </row>
    <row r="51" spans="2:9">
      <c r="B51" s="23" t="s">
        <v>93</v>
      </c>
      <c r="C51" s="12" t="s">
        <v>11</v>
      </c>
      <c r="D51" s="12" t="s">
        <v>18</v>
      </c>
      <c r="E51" s="12"/>
      <c r="F51" s="13"/>
      <c r="G51" s="14">
        <f>G52</f>
        <v>1000</v>
      </c>
      <c r="H51" s="14">
        <f t="shared" ref="H51:I51" si="22">H52</f>
        <v>1248.5999999999999</v>
      </c>
      <c r="I51" s="15">
        <f t="shared" si="22"/>
        <v>1289</v>
      </c>
    </row>
    <row r="52" spans="2:9">
      <c r="B52" s="23" t="s">
        <v>12</v>
      </c>
      <c r="C52" s="12" t="s">
        <v>11</v>
      </c>
      <c r="D52" s="12" t="s">
        <v>18</v>
      </c>
      <c r="E52" s="12" t="s">
        <v>44</v>
      </c>
      <c r="F52" s="13"/>
      <c r="G52" s="14">
        <f>G53</f>
        <v>1000</v>
      </c>
      <c r="H52" s="14">
        <f t="shared" ref="H52:I52" si="23">H53</f>
        <v>1248.5999999999999</v>
      </c>
      <c r="I52" s="15">
        <f t="shared" si="23"/>
        <v>1289</v>
      </c>
    </row>
    <row r="53" spans="2:9" ht="26.25" customHeight="1">
      <c r="B53" s="23" t="s">
        <v>110</v>
      </c>
      <c r="C53" s="12" t="s">
        <v>11</v>
      </c>
      <c r="D53" s="12" t="s">
        <v>18</v>
      </c>
      <c r="E53" s="12" t="s">
        <v>45</v>
      </c>
      <c r="F53" s="13"/>
      <c r="G53" s="14">
        <f>G54</f>
        <v>1000</v>
      </c>
      <c r="H53" s="14">
        <f>H54</f>
        <v>1248.5999999999999</v>
      </c>
      <c r="I53" s="15">
        <f>I54</f>
        <v>1289</v>
      </c>
    </row>
    <row r="54" spans="2:9" ht="25.5">
      <c r="B54" s="23" t="s">
        <v>56</v>
      </c>
      <c r="C54" s="12" t="s">
        <v>11</v>
      </c>
      <c r="D54" s="12" t="s">
        <v>18</v>
      </c>
      <c r="E54" s="12" t="s">
        <v>57</v>
      </c>
      <c r="F54" s="13"/>
      <c r="G54" s="14">
        <f>G55</f>
        <v>1000</v>
      </c>
      <c r="H54" s="14">
        <f t="shared" ref="H54:I54" si="24">H55</f>
        <v>1248.5999999999999</v>
      </c>
      <c r="I54" s="15">
        <f t="shared" si="24"/>
        <v>1289</v>
      </c>
    </row>
    <row r="55" spans="2:9" ht="63.75">
      <c r="B55" s="23" t="s">
        <v>126</v>
      </c>
      <c r="C55" s="12" t="s">
        <v>11</v>
      </c>
      <c r="D55" s="12" t="s">
        <v>18</v>
      </c>
      <c r="E55" s="12" t="s">
        <v>57</v>
      </c>
      <c r="F55" s="13">
        <v>810</v>
      </c>
      <c r="G55" s="14">
        <v>1000</v>
      </c>
      <c r="H55" s="14">
        <v>1248.5999999999999</v>
      </c>
      <c r="I55" s="15">
        <v>1289</v>
      </c>
    </row>
    <row r="56" spans="2:9">
      <c r="B56" s="23" t="s">
        <v>94</v>
      </c>
      <c r="C56" s="12" t="s">
        <v>11</v>
      </c>
      <c r="D56" s="12" t="s">
        <v>15</v>
      </c>
      <c r="E56" s="12"/>
      <c r="F56" s="13"/>
      <c r="G56" s="14">
        <f>G57+G70+G74</f>
        <v>3377.03946</v>
      </c>
      <c r="H56" s="14">
        <f>H57+H70+H74</f>
        <v>3000</v>
      </c>
      <c r="I56" s="15">
        <f>I57+I70+I74</f>
        <v>3000</v>
      </c>
    </row>
    <row r="57" spans="2:9" ht="74.25" customHeight="1">
      <c r="B57" s="23" t="s">
        <v>136</v>
      </c>
      <c r="C57" s="12" t="s">
        <v>11</v>
      </c>
      <c r="D57" s="12" t="s">
        <v>15</v>
      </c>
      <c r="E57" s="12" t="s">
        <v>117</v>
      </c>
      <c r="F57" s="13"/>
      <c r="G57" s="14">
        <f>G58+G66</f>
        <v>3127.03946</v>
      </c>
      <c r="H57" s="14">
        <f>H58+H66</f>
        <v>2750</v>
      </c>
      <c r="I57" s="15">
        <f>I58+I66</f>
        <v>2750</v>
      </c>
    </row>
    <row r="58" spans="2:9" ht="91.5" customHeight="1">
      <c r="B58" s="23" t="s">
        <v>137</v>
      </c>
      <c r="C58" s="12" t="s">
        <v>11</v>
      </c>
      <c r="D58" s="12" t="s">
        <v>15</v>
      </c>
      <c r="E58" s="12" t="s">
        <v>138</v>
      </c>
      <c r="F58" s="13"/>
      <c r="G58" s="14">
        <f>G59</f>
        <v>2052.03946</v>
      </c>
      <c r="H58" s="14">
        <f t="shared" ref="H58:I58" si="25">H59</f>
        <v>1675</v>
      </c>
      <c r="I58" s="15">
        <f t="shared" si="25"/>
        <v>1675</v>
      </c>
    </row>
    <row r="59" spans="2:9" ht="39.75" customHeight="1">
      <c r="B59" s="23" t="s">
        <v>159</v>
      </c>
      <c r="C59" s="12" t="s">
        <v>11</v>
      </c>
      <c r="D59" s="12" t="s">
        <v>15</v>
      </c>
      <c r="E59" s="12" t="s">
        <v>142</v>
      </c>
      <c r="F59" s="13"/>
      <c r="G59" s="14">
        <f>G60+G62+G64</f>
        <v>2052.03946</v>
      </c>
      <c r="H59" s="14">
        <f t="shared" ref="H59:I59" si="26">H60+H62+H64</f>
        <v>1675</v>
      </c>
      <c r="I59" s="14">
        <f t="shared" si="26"/>
        <v>1675</v>
      </c>
    </row>
    <row r="60" spans="2:9" ht="66.75" customHeight="1">
      <c r="B60" s="23" t="s">
        <v>158</v>
      </c>
      <c r="C60" s="12" t="s">
        <v>11</v>
      </c>
      <c r="D60" s="12" t="s">
        <v>15</v>
      </c>
      <c r="E60" s="12" t="s">
        <v>155</v>
      </c>
      <c r="F60" s="13"/>
      <c r="G60" s="14">
        <f>G61</f>
        <v>1675</v>
      </c>
      <c r="H60" s="14">
        <f t="shared" ref="H60:I60" si="27">H61</f>
        <v>1675</v>
      </c>
      <c r="I60" s="15">
        <f t="shared" si="27"/>
        <v>1675</v>
      </c>
    </row>
    <row r="61" spans="2:9" ht="51">
      <c r="B61" s="23" t="s">
        <v>102</v>
      </c>
      <c r="C61" s="12" t="s">
        <v>11</v>
      </c>
      <c r="D61" s="12" t="s">
        <v>15</v>
      </c>
      <c r="E61" s="12" t="s">
        <v>155</v>
      </c>
      <c r="F61" s="13">
        <v>240</v>
      </c>
      <c r="G61" s="14">
        <v>1675</v>
      </c>
      <c r="H61" s="14">
        <v>1675</v>
      </c>
      <c r="I61" s="15">
        <v>1675</v>
      </c>
    </row>
    <row r="62" spans="2:9" ht="40.5" customHeight="1">
      <c r="B62" s="23" t="s">
        <v>128</v>
      </c>
      <c r="C62" s="12" t="s">
        <v>11</v>
      </c>
      <c r="D62" s="12" t="s">
        <v>15</v>
      </c>
      <c r="E62" s="12" t="s">
        <v>160</v>
      </c>
      <c r="F62" s="13"/>
      <c r="G62" s="14">
        <f>G63</f>
        <v>255.08555999999999</v>
      </c>
      <c r="H62" s="14">
        <f t="shared" ref="H62:I62" si="28">H63</f>
        <v>0</v>
      </c>
      <c r="I62" s="14">
        <f t="shared" si="28"/>
        <v>0</v>
      </c>
    </row>
    <row r="63" spans="2:9" ht="51">
      <c r="B63" s="23" t="s">
        <v>102</v>
      </c>
      <c r="C63" s="12" t="s">
        <v>11</v>
      </c>
      <c r="D63" s="12" t="s">
        <v>15</v>
      </c>
      <c r="E63" s="12" t="s">
        <v>160</v>
      </c>
      <c r="F63" s="13">
        <v>240</v>
      </c>
      <c r="G63" s="14">
        <v>255.08555999999999</v>
      </c>
      <c r="H63" s="14">
        <v>0</v>
      </c>
      <c r="I63" s="15">
        <v>0</v>
      </c>
    </row>
    <row r="64" spans="2:9" ht="66" customHeight="1">
      <c r="B64" s="23" t="s">
        <v>162</v>
      </c>
      <c r="C64" s="12" t="s">
        <v>11</v>
      </c>
      <c r="D64" s="12" t="s">
        <v>15</v>
      </c>
      <c r="E64" s="12" t="s">
        <v>161</v>
      </c>
      <c r="F64" s="13"/>
      <c r="G64" s="14">
        <f>G65</f>
        <v>121.9539</v>
      </c>
      <c r="H64" s="14">
        <f t="shared" ref="H64:I64" si="29">H65</f>
        <v>0</v>
      </c>
      <c r="I64" s="14">
        <f t="shared" si="29"/>
        <v>0</v>
      </c>
    </row>
    <row r="65" spans="2:9" ht="51">
      <c r="B65" s="23" t="s">
        <v>102</v>
      </c>
      <c r="C65" s="12" t="s">
        <v>11</v>
      </c>
      <c r="D65" s="12" t="s">
        <v>15</v>
      </c>
      <c r="E65" s="12" t="s">
        <v>161</v>
      </c>
      <c r="F65" s="13">
        <v>240</v>
      </c>
      <c r="G65" s="14">
        <v>121.9539</v>
      </c>
      <c r="H65" s="14">
        <v>0</v>
      </c>
      <c r="I65" s="15">
        <v>0</v>
      </c>
    </row>
    <row r="66" spans="2:9" ht="67.5" customHeight="1">
      <c r="B66" s="23" t="s">
        <v>141</v>
      </c>
      <c r="C66" s="12" t="s">
        <v>11</v>
      </c>
      <c r="D66" s="12" t="s">
        <v>15</v>
      </c>
      <c r="E66" s="12" t="s">
        <v>139</v>
      </c>
      <c r="F66" s="13"/>
      <c r="G66" s="14">
        <f>G67</f>
        <v>1075</v>
      </c>
      <c r="H66" s="14">
        <f t="shared" ref="H66:I66" si="30">H67</f>
        <v>1075</v>
      </c>
      <c r="I66" s="15">
        <f t="shared" si="30"/>
        <v>1075</v>
      </c>
    </row>
    <row r="67" spans="2:9" ht="30" customHeight="1">
      <c r="B67" s="23" t="s">
        <v>143</v>
      </c>
      <c r="C67" s="12" t="s">
        <v>11</v>
      </c>
      <c r="D67" s="12" t="s">
        <v>15</v>
      </c>
      <c r="E67" s="12" t="s">
        <v>144</v>
      </c>
      <c r="F67" s="13"/>
      <c r="G67" s="14">
        <f>G68</f>
        <v>1075</v>
      </c>
      <c r="H67" s="14">
        <f t="shared" ref="H67:I67" si="31">H68</f>
        <v>1075</v>
      </c>
      <c r="I67" s="15">
        <f t="shared" si="31"/>
        <v>1075</v>
      </c>
    </row>
    <row r="68" spans="2:9" ht="63.75">
      <c r="B68" s="23" t="s">
        <v>158</v>
      </c>
      <c r="C68" s="12" t="s">
        <v>11</v>
      </c>
      <c r="D68" s="12" t="s">
        <v>15</v>
      </c>
      <c r="E68" s="12" t="s">
        <v>156</v>
      </c>
      <c r="F68" s="13"/>
      <c r="G68" s="14">
        <f>G69</f>
        <v>1075</v>
      </c>
      <c r="H68" s="14">
        <f t="shared" ref="H68:I68" si="32">H69</f>
        <v>1075</v>
      </c>
      <c r="I68" s="15">
        <f t="shared" si="32"/>
        <v>1075</v>
      </c>
    </row>
    <row r="69" spans="2:9" ht="51">
      <c r="B69" s="23" t="s">
        <v>102</v>
      </c>
      <c r="C69" s="12" t="s">
        <v>11</v>
      </c>
      <c r="D69" s="12" t="s">
        <v>15</v>
      </c>
      <c r="E69" s="12" t="s">
        <v>156</v>
      </c>
      <c r="F69" s="13">
        <v>240</v>
      </c>
      <c r="G69" s="14">
        <v>1075</v>
      </c>
      <c r="H69" s="14">
        <v>1075</v>
      </c>
      <c r="I69" s="15">
        <v>1075</v>
      </c>
    </row>
    <row r="70" spans="2:9" ht="63.75">
      <c r="B70" s="23" t="s">
        <v>177</v>
      </c>
      <c r="C70" s="12" t="s">
        <v>11</v>
      </c>
      <c r="D70" s="12" t="s">
        <v>15</v>
      </c>
      <c r="E70" s="12" t="s">
        <v>147</v>
      </c>
      <c r="F70" s="13"/>
      <c r="G70" s="14">
        <f>G71</f>
        <v>250</v>
      </c>
      <c r="H70" s="14">
        <f t="shared" ref="H70:I70" si="33">H71</f>
        <v>250</v>
      </c>
      <c r="I70" s="15">
        <f t="shared" si="33"/>
        <v>250</v>
      </c>
    </row>
    <row r="71" spans="2:9" ht="38.25">
      <c r="B71" s="23" t="s">
        <v>145</v>
      </c>
      <c r="C71" s="12" t="s">
        <v>11</v>
      </c>
      <c r="D71" s="12" t="s">
        <v>15</v>
      </c>
      <c r="E71" s="12" t="s">
        <v>140</v>
      </c>
      <c r="F71" s="13"/>
      <c r="G71" s="14">
        <f>G72</f>
        <v>250</v>
      </c>
      <c r="H71" s="14">
        <f t="shared" ref="H71:I71" si="34">H72</f>
        <v>250</v>
      </c>
      <c r="I71" s="15">
        <f t="shared" si="34"/>
        <v>250</v>
      </c>
    </row>
    <row r="72" spans="2:9" ht="63.75">
      <c r="B72" s="23" t="s">
        <v>158</v>
      </c>
      <c r="C72" s="12" t="s">
        <v>11</v>
      </c>
      <c r="D72" s="12" t="s">
        <v>15</v>
      </c>
      <c r="E72" s="12" t="s">
        <v>157</v>
      </c>
      <c r="F72" s="13"/>
      <c r="G72" s="14">
        <f>G73</f>
        <v>250</v>
      </c>
      <c r="H72" s="14">
        <f t="shared" ref="H72:I72" si="35">H73</f>
        <v>250</v>
      </c>
      <c r="I72" s="15">
        <f t="shared" si="35"/>
        <v>250</v>
      </c>
    </row>
    <row r="73" spans="2:9" ht="51">
      <c r="B73" s="23" t="s">
        <v>102</v>
      </c>
      <c r="C73" s="12" t="s">
        <v>11</v>
      </c>
      <c r="D73" s="12" t="s">
        <v>15</v>
      </c>
      <c r="E73" s="12" t="s">
        <v>157</v>
      </c>
      <c r="F73" s="13">
        <v>240</v>
      </c>
      <c r="G73" s="14">
        <v>250</v>
      </c>
      <c r="H73" s="14">
        <v>250</v>
      </c>
      <c r="I73" s="15">
        <v>250</v>
      </c>
    </row>
    <row r="74" spans="2:9">
      <c r="B74" s="23" t="s">
        <v>12</v>
      </c>
      <c r="C74" s="12" t="s">
        <v>11</v>
      </c>
      <c r="D74" s="12" t="s">
        <v>15</v>
      </c>
      <c r="E74" s="12" t="s">
        <v>44</v>
      </c>
      <c r="F74" s="13"/>
      <c r="G74" s="14">
        <f>G75</f>
        <v>0</v>
      </c>
      <c r="H74" s="14">
        <f t="shared" ref="H74:I74" si="36">H75</f>
        <v>0</v>
      </c>
      <c r="I74" s="15">
        <f t="shared" si="36"/>
        <v>0</v>
      </c>
    </row>
    <row r="75" spans="2:9" ht="25.5">
      <c r="B75" s="23" t="s">
        <v>110</v>
      </c>
      <c r="C75" s="12" t="s">
        <v>11</v>
      </c>
      <c r="D75" s="12" t="s">
        <v>15</v>
      </c>
      <c r="E75" s="12" t="s">
        <v>45</v>
      </c>
      <c r="F75" s="13"/>
      <c r="G75" s="14">
        <f>G76+G78</f>
        <v>0</v>
      </c>
      <c r="H75" s="14">
        <f t="shared" ref="H75:I75" si="37">H76+H78</f>
        <v>0</v>
      </c>
      <c r="I75" s="15">
        <f t="shared" si="37"/>
        <v>0</v>
      </c>
    </row>
    <row r="76" spans="2:9" ht="38.25">
      <c r="B76" s="23" t="s">
        <v>128</v>
      </c>
      <c r="C76" s="12" t="s">
        <v>11</v>
      </c>
      <c r="D76" s="12" t="s">
        <v>15</v>
      </c>
      <c r="E76" s="12" t="s">
        <v>127</v>
      </c>
      <c r="F76" s="13"/>
      <c r="G76" s="14">
        <f>G77</f>
        <v>0</v>
      </c>
      <c r="H76" s="14">
        <f t="shared" ref="H76:I76" si="38">H77</f>
        <v>0</v>
      </c>
      <c r="I76" s="15">
        <f t="shared" si="38"/>
        <v>0</v>
      </c>
    </row>
    <row r="77" spans="2:9" ht="51">
      <c r="B77" s="23" t="s">
        <v>102</v>
      </c>
      <c r="C77" s="12" t="s">
        <v>11</v>
      </c>
      <c r="D77" s="12" t="s">
        <v>15</v>
      </c>
      <c r="E77" s="12" t="s">
        <v>127</v>
      </c>
      <c r="F77" s="13">
        <v>240</v>
      </c>
      <c r="G77" s="14">
        <v>0</v>
      </c>
      <c r="H77" s="14">
        <v>0</v>
      </c>
      <c r="I77" s="15">
        <v>0</v>
      </c>
    </row>
    <row r="78" spans="2:9" ht="66" customHeight="1">
      <c r="B78" s="23" t="s">
        <v>119</v>
      </c>
      <c r="C78" s="12" t="s">
        <v>11</v>
      </c>
      <c r="D78" s="12" t="s">
        <v>15</v>
      </c>
      <c r="E78" s="12" t="s">
        <v>118</v>
      </c>
      <c r="F78" s="13"/>
      <c r="G78" s="14">
        <f>G79</f>
        <v>0</v>
      </c>
      <c r="H78" s="14">
        <f t="shared" ref="H78:I78" si="39">H79</f>
        <v>0</v>
      </c>
      <c r="I78" s="15">
        <f t="shared" si="39"/>
        <v>0</v>
      </c>
    </row>
    <row r="79" spans="2:9" ht="51">
      <c r="B79" s="23" t="s">
        <v>102</v>
      </c>
      <c r="C79" s="12" t="s">
        <v>11</v>
      </c>
      <c r="D79" s="12" t="s">
        <v>15</v>
      </c>
      <c r="E79" s="12" t="s">
        <v>118</v>
      </c>
      <c r="F79" s="13">
        <v>240</v>
      </c>
      <c r="G79" s="14">
        <v>0</v>
      </c>
      <c r="H79" s="14">
        <v>0</v>
      </c>
      <c r="I79" s="15">
        <v>0</v>
      </c>
    </row>
    <row r="80" spans="2:9" ht="25.5">
      <c r="B80" s="23" t="s">
        <v>120</v>
      </c>
      <c r="C80" s="12" t="s">
        <v>11</v>
      </c>
      <c r="D80" s="12" t="s">
        <v>123</v>
      </c>
      <c r="E80" s="12"/>
      <c r="F80" s="13"/>
      <c r="G80" s="14">
        <f>G81</f>
        <v>135</v>
      </c>
      <c r="H80" s="14">
        <f t="shared" ref="H80:I83" si="40">H81</f>
        <v>1664.7</v>
      </c>
      <c r="I80" s="15">
        <f t="shared" si="40"/>
        <v>1718.7</v>
      </c>
    </row>
    <row r="81" spans="2:9">
      <c r="B81" s="23" t="s">
        <v>12</v>
      </c>
      <c r="C81" s="12" t="s">
        <v>11</v>
      </c>
      <c r="D81" s="12" t="s">
        <v>123</v>
      </c>
      <c r="E81" s="12" t="s">
        <v>44</v>
      </c>
      <c r="F81" s="13"/>
      <c r="G81" s="14">
        <f>G82</f>
        <v>135</v>
      </c>
      <c r="H81" s="14">
        <f t="shared" si="40"/>
        <v>1664.7</v>
      </c>
      <c r="I81" s="15">
        <f t="shared" si="40"/>
        <v>1718.7</v>
      </c>
    </row>
    <row r="82" spans="2:9" ht="25.5">
      <c r="B82" s="23" t="s">
        <v>110</v>
      </c>
      <c r="C82" s="12" t="s">
        <v>11</v>
      </c>
      <c r="D82" s="12" t="s">
        <v>123</v>
      </c>
      <c r="E82" s="12" t="s">
        <v>45</v>
      </c>
      <c r="F82" s="13"/>
      <c r="G82" s="14">
        <f>G83</f>
        <v>135</v>
      </c>
      <c r="H82" s="14">
        <f t="shared" si="40"/>
        <v>1664.7</v>
      </c>
      <c r="I82" s="15">
        <f t="shared" si="40"/>
        <v>1718.7</v>
      </c>
    </row>
    <row r="83" spans="2:9" ht="38.25">
      <c r="B83" s="23" t="s">
        <v>121</v>
      </c>
      <c r="C83" s="12" t="s">
        <v>11</v>
      </c>
      <c r="D83" s="12" t="s">
        <v>123</v>
      </c>
      <c r="E83" s="12" t="s">
        <v>124</v>
      </c>
      <c r="F83" s="13"/>
      <c r="G83" s="14">
        <f>G84</f>
        <v>135</v>
      </c>
      <c r="H83" s="14">
        <f t="shared" si="40"/>
        <v>1664.7</v>
      </c>
      <c r="I83" s="15">
        <f t="shared" si="40"/>
        <v>1718.7</v>
      </c>
    </row>
    <row r="84" spans="2:9" ht="38.25">
      <c r="B84" s="23" t="s">
        <v>122</v>
      </c>
      <c r="C84" s="12" t="s">
        <v>11</v>
      </c>
      <c r="D84" s="12" t="s">
        <v>123</v>
      </c>
      <c r="E84" s="12" t="s">
        <v>124</v>
      </c>
      <c r="F84" s="13">
        <v>240</v>
      </c>
      <c r="G84" s="14">
        <v>135</v>
      </c>
      <c r="H84" s="14">
        <v>1664.7</v>
      </c>
      <c r="I84" s="15">
        <v>1718.7</v>
      </c>
    </row>
    <row r="85" spans="2:9">
      <c r="B85" s="23" t="s">
        <v>21</v>
      </c>
      <c r="C85" s="12" t="s">
        <v>22</v>
      </c>
      <c r="D85" s="12"/>
      <c r="E85" s="12"/>
      <c r="F85" s="13"/>
      <c r="G85" s="14">
        <f>SUM(G86+G104+G126+G137)</f>
        <v>505255.64373999997</v>
      </c>
      <c r="H85" s="14">
        <f>SUM(H86+H104+H126+H137)</f>
        <v>34152.300000000003</v>
      </c>
      <c r="I85" s="15">
        <f>SUM(I86+I104+I126+I137)</f>
        <v>34697.800000000003</v>
      </c>
    </row>
    <row r="86" spans="2:9">
      <c r="B86" s="23" t="s">
        <v>95</v>
      </c>
      <c r="C86" s="12" t="s">
        <v>22</v>
      </c>
      <c r="D86" s="12" t="s">
        <v>6</v>
      </c>
      <c r="E86" s="12"/>
      <c r="F86" s="13"/>
      <c r="G86" s="14">
        <f>G94+G87</f>
        <v>430802.27909999999</v>
      </c>
      <c r="H86" s="14">
        <f>H94+H87</f>
        <v>2827.3</v>
      </c>
      <c r="I86" s="15">
        <f t="shared" ref="I86" si="41">I94</f>
        <v>2872.4</v>
      </c>
    </row>
    <row r="87" spans="2:9" ht="76.5">
      <c r="B87" s="23" t="s">
        <v>114</v>
      </c>
      <c r="C87" s="12" t="s">
        <v>22</v>
      </c>
      <c r="D87" s="12" t="s">
        <v>6</v>
      </c>
      <c r="E87" s="12" t="s">
        <v>116</v>
      </c>
      <c r="F87" s="13"/>
      <c r="G87" s="14">
        <f>G88+G90+G92</f>
        <v>427010.05903999996</v>
      </c>
      <c r="H87" s="14">
        <f t="shared" ref="H87:I87" si="42">H90+H92</f>
        <v>0</v>
      </c>
      <c r="I87" s="15">
        <f t="shared" si="42"/>
        <v>0</v>
      </c>
    </row>
    <row r="88" spans="2:9" ht="25.5">
      <c r="B88" s="23" t="s">
        <v>176</v>
      </c>
      <c r="C88" s="12" t="s">
        <v>22</v>
      </c>
      <c r="D88" s="12" t="s">
        <v>6</v>
      </c>
      <c r="E88" s="12" t="s">
        <v>175</v>
      </c>
      <c r="F88" s="13"/>
      <c r="G88" s="14">
        <f>G89</f>
        <v>4073.8850000000002</v>
      </c>
      <c r="H88" s="14">
        <v>0</v>
      </c>
      <c r="I88" s="15">
        <v>0</v>
      </c>
    </row>
    <row r="89" spans="2:9">
      <c r="B89" s="23" t="s">
        <v>106</v>
      </c>
      <c r="C89" s="12" t="s">
        <v>22</v>
      </c>
      <c r="D89" s="12" t="s">
        <v>6</v>
      </c>
      <c r="E89" s="12" t="s">
        <v>175</v>
      </c>
      <c r="F89" s="13">
        <v>410</v>
      </c>
      <c r="G89" s="14">
        <v>4073.8850000000002</v>
      </c>
      <c r="H89" s="14">
        <v>0</v>
      </c>
      <c r="I89" s="15">
        <v>0</v>
      </c>
    </row>
    <row r="90" spans="2:9" ht="89.25">
      <c r="B90" s="23" t="s">
        <v>133</v>
      </c>
      <c r="C90" s="12" t="s">
        <v>22</v>
      </c>
      <c r="D90" s="12" t="s">
        <v>6</v>
      </c>
      <c r="E90" s="12" t="s">
        <v>131</v>
      </c>
      <c r="F90" s="13"/>
      <c r="G90" s="14">
        <f>G91</f>
        <v>236565.37495999999</v>
      </c>
      <c r="H90" s="14">
        <f t="shared" ref="H90:I90" si="43">H91</f>
        <v>0</v>
      </c>
      <c r="I90" s="15">
        <f t="shared" si="43"/>
        <v>0</v>
      </c>
    </row>
    <row r="91" spans="2:9">
      <c r="B91" s="23" t="s">
        <v>106</v>
      </c>
      <c r="C91" s="12" t="s">
        <v>22</v>
      </c>
      <c r="D91" s="12" t="s">
        <v>6</v>
      </c>
      <c r="E91" s="12" t="s">
        <v>131</v>
      </c>
      <c r="F91" s="13">
        <v>410</v>
      </c>
      <c r="G91" s="14">
        <v>236565.37495999999</v>
      </c>
      <c r="H91" s="14">
        <v>0</v>
      </c>
      <c r="I91" s="15">
        <v>0</v>
      </c>
    </row>
    <row r="92" spans="2:9" ht="63.75">
      <c r="B92" s="23" t="s">
        <v>115</v>
      </c>
      <c r="C92" s="12" t="s">
        <v>22</v>
      </c>
      <c r="D92" s="12" t="s">
        <v>6</v>
      </c>
      <c r="E92" s="12" t="s">
        <v>132</v>
      </c>
      <c r="F92" s="13"/>
      <c r="G92" s="14">
        <f>G93</f>
        <v>186370.79908</v>
      </c>
      <c r="H92" s="14">
        <f t="shared" ref="H92:I92" si="44">H93</f>
        <v>0</v>
      </c>
      <c r="I92" s="15">
        <f t="shared" si="44"/>
        <v>0</v>
      </c>
    </row>
    <row r="93" spans="2:9">
      <c r="B93" s="23" t="s">
        <v>106</v>
      </c>
      <c r="C93" s="12" t="s">
        <v>22</v>
      </c>
      <c r="D93" s="12" t="s">
        <v>6</v>
      </c>
      <c r="E93" s="12" t="s">
        <v>132</v>
      </c>
      <c r="F93" s="13">
        <v>410</v>
      </c>
      <c r="G93" s="14">
        <v>186370.79908</v>
      </c>
      <c r="H93" s="14">
        <v>0</v>
      </c>
      <c r="I93" s="15">
        <v>0</v>
      </c>
    </row>
    <row r="94" spans="2:9">
      <c r="B94" s="23" t="s">
        <v>12</v>
      </c>
      <c r="C94" s="12" t="s">
        <v>22</v>
      </c>
      <c r="D94" s="12" t="s">
        <v>6</v>
      </c>
      <c r="E94" s="12" t="s">
        <v>44</v>
      </c>
      <c r="F94" s="13"/>
      <c r="G94" s="14">
        <f t="shared" ref="G94:I94" si="45">SUM(G95)</f>
        <v>3792.2200599999996</v>
      </c>
      <c r="H94" s="14">
        <f t="shared" si="45"/>
        <v>2827.3</v>
      </c>
      <c r="I94" s="15">
        <f t="shared" si="45"/>
        <v>2872.4</v>
      </c>
    </row>
    <row r="95" spans="2:9" ht="25.5">
      <c r="B95" s="23" t="s">
        <v>110</v>
      </c>
      <c r="C95" s="12" t="s">
        <v>22</v>
      </c>
      <c r="D95" s="12" t="s">
        <v>6</v>
      </c>
      <c r="E95" s="12" t="s">
        <v>45</v>
      </c>
      <c r="F95" s="13"/>
      <c r="G95" s="14">
        <f>G96+G98+G100+G102</f>
        <v>3792.2200599999996</v>
      </c>
      <c r="H95" s="14">
        <f>H96+H100</f>
        <v>2827.3</v>
      </c>
      <c r="I95" s="15">
        <f>I96+I100</f>
        <v>2872.4</v>
      </c>
    </row>
    <row r="96" spans="2:9" ht="51">
      <c r="B96" s="23" t="s">
        <v>59</v>
      </c>
      <c r="C96" s="12" t="s">
        <v>22</v>
      </c>
      <c r="D96" s="12" t="s">
        <v>6</v>
      </c>
      <c r="E96" s="12" t="s">
        <v>58</v>
      </c>
      <c r="F96" s="13"/>
      <c r="G96" s="14">
        <f t="shared" ref="G96:I96" si="46">SUM(G97)</f>
        <v>3263.1509999999998</v>
      </c>
      <c r="H96" s="14">
        <f t="shared" si="46"/>
        <v>2827.3</v>
      </c>
      <c r="I96" s="15">
        <f t="shared" si="46"/>
        <v>2872.4</v>
      </c>
    </row>
    <row r="97" spans="2:9" ht="51">
      <c r="B97" s="23" t="s">
        <v>102</v>
      </c>
      <c r="C97" s="12" t="s">
        <v>22</v>
      </c>
      <c r="D97" s="12" t="s">
        <v>6</v>
      </c>
      <c r="E97" s="12" t="s">
        <v>58</v>
      </c>
      <c r="F97" s="13">
        <v>240</v>
      </c>
      <c r="G97" s="14">
        <v>3263.1509999999998</v>
      </c>
      <c r="H97" s="14">
        <v>2827.3</v>
      </c>
      <c r="I97" s="15">
        <v>2872.4</v>
      </c>
    </row>
    <row r="98" spans="2:9" ht="38.25">
      <c r="B98" s="23" t="s">
        <v>128</v>
      </c>
      <c r="C98" s="12" t="s">
        <v>22</v>
      </c>
      <c r="D98" s="12" t="s">
        <v>6</v>
      </c>
      <c r="E98" s="12" t="s">
        <v>127</v>
      </c>
      <c r="F98" s="13"/>
      <c r="G98" s="14">
        <f>G99</f>
        <v>358.86905999999999</v>
      </c>
      <c r="H98" s="14">
        <f t="shared" ref="H98:I98" si="47">H99</f>
        <v>0</v>
      </c>
      <c r="I98" s="15">
        <f t="shared" si="47"/>
        <v>0</v>
      </c>
    </row>
    <row r="99" spans="2:9" ht="51">
      <c r="B99" s="23" t="s">
        <v>102</v>
      </c>
      <c r="C99" s="12" t="s">
        <v>22</v>
      </c>
      <c r="D99" s="12" t="s">
        <v>6</v>
      </c>
      <c r="E99" s="12" t="s">
        <v>127</v>
      </c>
      <c r="F99" s="13">
        <v>240</v>
      </c>
      <c r="G99" s="14">
        <v>358.86905999999999</v>
      </c>
      <c r="H99" s="14">
        <v>0</v>
      </c>
      <c r="I99" s="15">
        <v>0</v>
      </c>
    </row>
    <row r="100" spans="2:9" ht="65.25" customHeight="1">
      <c r="B100" s="23" t="s">
        <v>119</v>
      </c>
      <c r="C100" s="12" t="s">
        <v>22</v>
      </c>
      <c r="D100" s="12" t="s">
        <v>6</v>
      </c>
      <c r="E100" s="12" t="s">
        <v>118</v>
      </c>
      <c r="F100" s="13"/>
      <c r="G100" s="14">
        <f>G101</f>
        <v>0</v>
      </c>
      <c r="H100" s="14">
        <f t="shared" ref="H100:I100" si="48">H101</f>
        <v>0</v>
      </c>
      <c r="I100" s="15">
        <f t="shared" si="48"/>
        <v>0</v>
      </c>
    </row>
    <row r="101" spans="2:9" ht="51">
      <c r="B101" s="23" t="s">
        <v>102</v>
      </c>
      <c r="C101" s="12" t="s">
        <v>22</v>
      </c>
      <c r="D101" s="12" t="s">
        <v>6</v>
      </c>
      <c r="E101" s="12" t="s">
        <v>118</v>
      </c>
      <c r="F101" s="13">
        <v>240</v>
      </c>
      <c r="G101" s="14">
        <v>0</v>
      </c>
      <c r="H101" s="14">
        <v>0</v>
      </c>
      <c r="I101" s="15">
        <v>0</v>
      </c>
    </row>
    <row r="102" spans="2:9" ht="38.25">
      <c r="B102" s="23" t="s">
        <v>173</v>
      </c>
      <c r="C102" s="12" t="s">
        <v>22</v>
      </c>
      <c r="D102" s="12" t="s">
        <v>6</v>
      </c>
      <c r="E102" s="12" t="s">
        <v>172</v>
      </c>
      <c r="F102" s="13"/>
      <c r="G102" s="14">
        <f>G103</f>
        <v>170.2</v>
      </c>
      <c r="H102" s="14">
        <f t="shared" ref="H102:I102" si="49">H103</f>
        <v>0</v>
      </c>
      <c r="I102" s="14">
        <f t="shared" si="49"/>
        <v>0</v>
      </c>
    </row>
    <row r="103" spans="2:9" ht="51">
      <c r="B103" s="23" t="s">
        <v>102</v>
      </c>
      <c r="C103" s="12" t="s">
        <v>22</v>
      </c>
      <c r="D103" s="12" t="s">
        <v>6</v>
      </c>
      <c r="E103" s="12" t="s">
        <v>172</v>
      </c>
      <c r="F103" s="13">
        <v>240</v>
      </c>
      <c r="G103" s="14">
        <v>170.2</v>
      </c>
      <c r="H103" s="14">
        <v>0</v>
      </c>
      <c r="I103" s="15">
        <v>0</v>
      </c>
    </row>
    <row r="104" spans="2:9">
      <c r="B104" s="23" t="s">
        <v>92</v>
      </c>
      <c r="C104" s="12" t="s">
        <v>22</v>
      </c>
      <c r="D104" s="12" t="s">
        <v>23</v>
      </c>
      <c r="E104" s="12"/>
      <c r="F104" s="13"/>
      <c r="G104" s="14">
        <f>G105</f>
        <v>27189.094959999999</v>
      </c>
      <c r="H104" s="14">
        <f t="shared" ref="H104:I104" si="50">H105</f>
        <v>2398.5</v>
      </c>
      <c r="I104" s="15">
        <f t="shared" si="50"/>
        <v>2436.8000000000002</v>
      </c>
    </row>
    <row r="105" spans="2:9">
      <c r="B105" s="23" t="s">
        <v>12</v>
      </c>
      <c r="C105" s="12" t="s">
        <v>22</v>
      </c>
      <c r="D105" s="12" t="s">
        <v>23</v>
      </c>
      <c r="E105" s="12" t="s">
        <v>44</v>
      </c>
      <c r="F105" s="13"/>
      <c r="G105" s="14">
        <f>G106</f>
        <v>27189.094959999999</v>
      </c>
      <c r="H105" s="14">
        <f t="shared" ref="H105:I105" si="51">H106</f>
        <v>2398.5</v>
      </c>
      <c r="I105" s="15">
        <f t="shared" si="51"/>
        <v>2436.8000000000002</v>
      </c>
    </row>
    <row r="106" spans="2:9" ht="25.5">
      <c r="B106" s="23" t="s">
        <v>110</v>
      </c>
      <c r="C106" s="12" t="s">
        <v>22</v>
      </c>
      <c r="D106" s="12" t="s">
        <v>23</v>
      </c>
      <c r="E106" s="12" t="s">
        <v>45</v>
      </c>
      <c r="F106" s="13"/>
      <c r="G106" s="14">
        <f>G109+G114+G124+G122+G107+G111+G116+G118+G121</f>
        <v>27189.094959999999</v>
      </c>
      <c r="H106" s="14">
        <f>H109+H114+H124</f>
        <v>2398.5</v>
      </c>
      <c r="I106" s="15">
        <f>I109+I114+I124</f>
        <v>2436.8000000000002</v>
      </c>
    </row>
    <row r="107" spans="2:9" ht="25.5">
      <c r="B107" s="23" t="s">
        <v>47</v>
      </c>
      <c r="C107" s="12" t="s">
        <v>22</v>
      </c>
      <c r="D107" s="12" t="s">
        <v>23</v>
      </c>
      <c r="E107" s="12" t="s">
        <v>46</v>
      </c>
      <c r="F107" s="13"/>
      <c r="G107" s="14">
        <f>G108</f>
        <v>0</v>
      </c>
      <c r="H107" s="14">
        <f t="shared" ref="H107:I107" si="52">H108</f>
        <v>0</v>
      </c>
      <c r="I107" s="15">
        <f t="shared" si="52"/>
        <v>0</v>
      </c>
    </row>
    <row r="108" spans="2:9">
      <c r="B108" s="23" t="s">
        <v>32</v>
      </c>
      <c r="C108" s="12" t="s">
        <v>22</v>
      </c>
      <c r="D108" s="12" t="s">
        <v>23</v>
      </c>
      <c r="E108" s="12" t="s">
        <v>46</v>
      </c>
      <c r="F108" s="13">
        <v>240</v>
      </c>
      <c r="G108" s="14">
        <v>0</v>
      </c>
      <c r="H108" s="14">
        <v>0</v>
      </c>
      <c r="I108" s="15">
        <v>0</v>
      </c>
    </row>
    <row r="109" spans="2:9" ht="25.5">
      <c r="B109" s="23" t="s">
        <v>60</v>
      </c>
      <c r="C109" s="12" t="s">
        <v>22</v>
      </c>
      <c r="D109" s="12" t="s">
        <v>23</v>
      </c>
      <c r="E109" s="12" t="s">
        <v>61</v>
      </c>
      <c r="F109" s="13"/>
      <c r="G109" s="14">
        <f t="shared" ref="G109:I109" si="53">SUM(G110)</f>
        <v>9397.1712599999992</v>
      </c>
      <c r="H109" s="14">
        <f t="shared" si="53"/>
        <v>2398.5</v>
      </c>
      <c r="I109" s="15">
        <f t="shared" si="53"/>
        <v>2436.8000000000002</v>
      </c>
    </row>
    <row r="110" spans="2:9" ht="51">
      <c r="B110" s="23" t="s">
        <v>102</v>
      </c>
      <c r="C110" s="12" t="s">
        <v>22</v>
      </c>
      <c r="D110" s="12" t="s">
        <v>23</v>
      </c>
      <c r="E110" s="12" t="s">
        <v>61</v>
      </c>
      <c r="F110" s="13">
        <v>240</v>
      </c>
      <c r="G110" s="14">
        <v>9397.1712599999992</v>
      </c>
      <c r="H110" s="14">
        <v>2398.5</v>
      </c>
      <c r="I110" s="15">
        <v>2436.8000000000002</v>
      </c>
    </row>
    <row r="111" spans="2:9" ht="25.5">
      <c r="B111" s="23" t="s">
        <v>130</v>
      </c>
      <c r="C111" s="12" t="s">
        <v>22</v>
      </c>
      <c r="D111" s="12" t="s">
        <v>23</v>
      </c>
      <c r="E111" s="12" t="s">
        <v>129</v>
      </c>
      <c r="F111" s="13"/>
      <c r="G111" s="14">
        <f>G112+G113</f>
        <v>528.21</v>
      </c>
      <c r="H111" s="14">
        <f t="shared" ref="H111:I111" si="54">H113</f>
        <v>0</v>
      </c>
      <c r="I111" s="15">
        <f t="shared" si="54"/>
        <v>0</v>
      </c>
    </row>
    <row r="112" spans="2:9" ht="51">
      <c r="B112" s="23" t="s">
        <v>102</v>
      </c>
      <c r="C112" s="12" t="s">
        <v>22</v>
      </c>
      <c r="D112" s="12" t="s">
        <v>23</v>
      </c>
      <c r="E112" s="12" t="s">
        <v>129</v>
      </c>
      <c r="F112" s="13">
        <v>240</v>
      </c>
      <c r="G112" s="14">
        <v>528.21</v>
      </c>
      <c r="H112" s="14">
        <v>0</v>
      </c>
      <c r="I112" s="15">
        <v>0</v>
      </c>
    </row>
    <row r="113" spans="2:9">
      <c r="B113" s="23" t="s">
        <v>106</v>
      </c>
      <c r="C113" s="12" t="s">
        <v>22</v>
      </c>
      <c r="D113" s="12" t="s">
        <v>23</v>
      </c>
      <c r="E113" s="12" t="s">
        <v>129</v>
      </c>
      <c r="F113" s="13">
        <v>410</v>
      </c>
      <c r="G113" s="14">
        <v>0</v>
      </c>
      <c r="H113" s="14">
        <v>0</v>
      </c>
      <c r="I113" s="15">
        <v>0</v>
      </c>
    </row>
    <row r="114" spans="2:9" ht="38.25">
      <c r="B114" s="23" t="s">
        <v>63</v>
      </c>
      <c r="C114" s="12" t="s">
        <v>22</v>
      </c>
      <c r="D114" s="12" t="s">
        <v>23</v>
      </c>
      <c r="E114" s="12" t="s">
        <v>62</v>
      </c>
      <c r="F114" s="13"/>
      <c r="G114" s="14">
        <f>G115</f>
        <v>0</v>
      </c>
      <c r="H114" s="14">
        <f>H115</f>
        <v>0</v>
      </c>
      <c r="I114" s="15">
        <f>I115</f>
        <v>0</v>
      </c>
    </row>
    <row r="115" spans="2:9">
      <c r="B115" s="23" t="s">
        <v>106</v>
      </c>
      <c r="C115" s="12" t="s">
        <v>22</v>
      </c>
      <c r="D115" s="12" t="s">
        <v>23</v>
      </c>
      <c r="E115" s="12" t="s">
        <v>62</v>
      </c>
      <c r="F115" s="13">
        <v>410</v>
      </c>
      <c r="G115" s="14">
        <v>0</v>
      </c>
      <c r="H115" s="14">
        <v>0</v>
      </c>
      <c r="I115" s="15">
        <v>0</v>
      </c>
    </row>
    <row r="116" spans="2:9" ht="40.5" customHeight="1">
      <c r="B116" s="23" t="s">
        <v>163</v>
      </c>
      <c r="C116" s="12" t="s">
        <v>22</v>
      </c>
      <c r="D116" s="12" t="s">
        <v>23</v>
      </c>
      <c r="E116" s="12" t="s">
        <v>164</v>
      </c>
      <c r="F116" s="13"/>
      <c r="G116" s="14">
        <f>G117</f>
        <v>13290</v>
      </c>
      <c r="H116" s="14">
        <f t="shared" ref="H116:I116" si="55">H117</f>
        <v>0</v>
      </c>
      <c r="I116" s="14">
        <f t="shared" si="55"/>
        <v>0</v>
      </c>
    </row>
    <row r="117" spans="2:9" ht="51">
      <c r="B117" s="23" t="s">
        <v>102</v>
      </c>
      <c r="C117" s="12" t="s">
        <v>22</v>
      </c>
      <c r="D117" s="12" t="s">
        <v>23</v>
      </c>
      <c r="E117" s="12" t="s">
        <v>164</v>
      </c>
      <c r="F117" s="13">
        <v>240</v>
      </c>
      <c r="G117" s="14">
        <v>13290</v>
      </c>
      <c r="H117" s="14">
        <v>0</v>
      </c>
      <c r="I117" s="15">
        <v>0</v>
      </c>
    </row>
    <row r="118" spans="2:9" ht="51">
      <c r="B118" s="23" t="s">
        <v>171</v>
      </c>
      <c r="C118" s="12" t="s">
        <v>22</v>
      </c>
      <c r="D118" s="12" t="s">
        <v>23</v>
      </c>
      <c r="E118" s="12" t="s">
        <v>170</v>
      </c>
      <c r="F118" s="13"/>
      <c r="G118" s="14">
        <f>G119</f>
        <v>1800</v>
      </c>
      <c r="H118" s="14">
        <v>0</v>
      </c>
      <c r="I118" s="15">
        <v>0</v>
      </c>
    </row>
    <row r="119" spans="2:9" ht="50.25" customHeight="1">
      <c r="B119" s="23" t="s">
        <v>102</v>
      </c>
      <c r="C119" s="12" t="s">
        <v>22</v>
      </c>
      <c r="D119" s="12" t="s">
        <v>23</v>
      </c>
      <c r="E119" s="12" t="s">
        <v>170</v>
      </c>
      <c r="F119" s="13">
        <v>240</v>
      </c>
      <c r="G119" s="14">
        <v>1800</v>
      </c>
      <c r="H119" s="14">
        <v>0</v>
      </c>
      <c r="I119" s="15">
        <v>0</v>
      </c>
    </row>
    <row r="120" spans="2:9" ht="30" customHeight="1">
      <c r="B120" s="23" t="s">
        <v>180</v>
      </c>
      <c r="C120" s="12" t="s">
        <v>22</v>
      </c>
      <c r="D120" s="12" t="s">
        <v>23</v>
      </c>
      <c r="E120" s="12" t="s">
        <v>178</v>
      </c>
      <c r="F120" s="13"/>
      <c r="G120" s="14">
        <f>G121</f>
        <v>58.69</v>
      </c>
      <c r="H120" s="14">
        <v>0</v>
      </c>
      <c r="I120" s="15">
        <v>0</v>
      </c>
    </row>
    <row r="121" spans="2:9" ht="38.25" customHeight="1">
      <c r="B121" s="23" t="s">
        <v>102</v>
      </c>
      <c r="C121" s="12" t="s">
        <v>22</v>
      </c>
      <c r="D121" s="12" t="s">
        <v>23</v>
      </c>
      <c r="E121" s="12" t="s">
        <v>178</v>
      </c>
      <c r="F121" s="13">
        <v>240</v>
      </c>
      <c r="G121" s="14">
        <v>58.69</v>
      </c>
      <c r="H121" s="14">
        <v>0</v>
      </c>
      <c r="I121" s="15">
        <v>0</v>
      </c>
    </row>
    <row r="122" spans="2:9" ht="38.25">
      <c r="B122" s="23" t="s">
        <v>128</v>
      </c>
      <c r="C122" s="12" t="s">
        <v>22</v>
      </c>
      <c r="D122" s="12" t="s">
        <v>23</v>
      </c>
      <c r="E122" s="12" t="s">
        <v>127</v>
      </c>
      <c r="F122" s="13"/>
      <c r="G122" s="14">
        <f>G123</f>
        <v>1340.5077000000001</v>
      </c>
      <c r="H122" s="14">
        <f t="shared" ref="H122:I122" si="56">H123</f>
        <v>0</v>
      </c>
      <c r="I122" s="15">
        <f t="shared" si="56"/>
        <v>0</v>
      </c>
    </row>
    <row r="123" spans="2:9" ht="51">
      <c r="B123" s="23" t="s">
        <v>102</v>
      </c>
      <c r="C123" s="12" t="s">
        <v>22</v>
      </c>
      <c r="D123" s="12" t="s">
        <v>23</v>
      </c>
      <c r="E123" s="12" t="s">
        <v>127</v>
      </c>
      <c r="F123" s="13">
        <v>240</v>
      </c>
      <c r="G123" s="14">
        <v>1340.5077000000001</v>
      </c>
      <c r="H123" s="14">
        <v>0</v>
      </c>
      <c r="I123" s="15">
        <v>0</v>
      </c>
    </row>
    <row r="124" spans="2:9" ht="63.75" customHeight="1">
      <c r="B124" s="23" t="s">
        <v>119</v>
      </c>
      <c r="C124" s="12" t="s">
        <v>22</v>
      </c>
      <c r="D124" s="12" t="s">
        <v>23</v>
      </c>
      <c r="E124" s="12" t="s">
        <v>118</v>
      </c>
      <c r="F124" s="13"/>
      <c r="G124" s="14">
        <f>G125</f>
        <v>774.51599999999996</v>
      </c>
      <c r="H124" s="14">
        <f t="shared" ref="H124:I124" si="57">H125</f>
        <v>0</v>
      </c>
      <c r="I124" s="15">
        <f t="shared" si="57"/>
        <v>0</v>
      </c>
    </row>
    <row r="125" spans="2:9" ht="51">
      <c r="B125" s="23" t="s">
        <v>102</v>
      </c>
      <c r="C125" s="12" t="s">
        <v>22</v>
      </c>
      <c r="D125" s="12" t="s">
        <v>23</v>
      </c>
      <c r="E125" s="12" t="s">
        <v>118</v>
      </c>
      <c r="F125" s="13">
        <v>240</v>
      </c>
      <c r="G125" s="14">
        <v>774.51599999999996</v>
      </c>
      <c r="H125" s="14">
        <v>0</v>
      </c>
      <c r="I125" s="15">
        <v>0</v>
      </c>
    </row>
    <row r="126" spans="2:9">
      <c r="B126" s="23" t="s">
        <v>33</v>
      </c>
      <c r="C126" s="12" t="s">
        <v>22</v>
      </c>
      <c r="D126" s="12" t="s">
        <v>8</v>
      </c>
      <c r="E126" s="12"/>
      <c r="F126" s="13"/>
      <c r="G126" s="14">
        <f>G127</f>
        <v>14160.899529999999</v>
      </c>
      <c r="H126" s="14">
        <f t="shared" ref="H126:I126" si="58">H127</f>
        <v>6231.7</v>
      </c>
      <c r="I126" s="15">
        <f t="shared" si="58"/>
        <v>6331.2</v>
      </c>
    </row>
    <row r="127" spans="2:9">
      <c r="B127" s="23" t="s">
        <v>12</v>
      </c>
      <c r="C127" s="12" t="s">
        <v>22</v>
      </c>
      <c r="D127" s="12" t="s">
        <v>8</v>
      </c>
      <c r="E127" s="12" t="s">
        <v>44</v>
      </c>
      <c r="F127" s="13"/>
      <c r="G127" s="14">
        <f>G128</f>
        <v>14160.899529999999</v>
      </c>
      <c r="H127" s="14">
        <f t="shared" ref="H127:I127" si="59">H128</f>
        <v>6231.7</v>
      </c>
      <c r="I127" s="15">
        <f t="shared" si="59"/>
        <v>6331.2</v>
      </c>
    </row>
    <row r="128" spans="2:9" ht="25.5">
      <c r="B128" s="23" t="s">
        <v>110</v>
      </c>
      <c r="C128" s="12" t="s">
        <v>22</v>
      </c>
      <c r="D128" s="12" t="s">
        <v>8</v>
      </c>
      <c r="E128" s="12" t="s">
        <v>45</v>
      </c>
      <c r="F128" s="13"/>
      <c r="G128" s="14">
        <f>G129+G131+G135+G133</f>
        <v>14160.899529999999</v>
      </c>
      <c r="H128" s="14">
        <f t="shared" ref="H128:I128" si="60">H129+H131+H135</f>
        <v>6231.7</v>
      </c>
      <c r="I128" s="15">
        <f t="shared" si="60"/>
        <v>6331.2</v>
      </c>
    </row>
    <row r="129" spans="2:9" ht="28.5" customHeight="1">
      <c r="B129" s="23" t="s">
        <v>100</v>
      </c>
      <c r="C129" s="12" t="s">
        <v>22</v>
      </c>
      <c r="D129" s="12" t="s">
        <v>8</v>
      </c>
      <c r="E129" s="12" t="s">
        <v>64</v>
      </c>
      <c r="F129" s="13"/>
      <c r="G129" s="14">
        <f>SUM(G130)</f>
        <v>4420.3699299999998</v>
      </c>
      <c r="H129" s="14">
        <f t="shared" ref="H129:I129" si="61">SUM(H130)</f>
        <v>5003.5</v>
      </c>
      <c r="I129" s="15">
        <f t="shared" si="61"/>
        <v>5083.3999999999996</v>
      </c>
    </row>
    <row r="130" spans="2:9" ht="51">
      <c r="B130" s="23" t="s">
        <v>102</v>
      </c>
      <c r="C130" s="12" t="s">
        <v>22</v>
      </c>
      <c r="D130" s="12" t="s">
        <v>8</v>
      </c>
      <c r="E130" s="12" t="s">
        <v>64</v>
      </c>
      <c r="F130" s="13">
        <v>240</v>
      </c>
      <c r="G130" s="14">
        <v>4420.3699299999998</v>
      </c>
      <c r="H130" s="14">
        <v>5003.5</v>
      </c>
      <c r="I130" s="15">
        <v>5083.3999999999996</v>
      </c>
    </row>
    <row r="131" spans="2:9" ht="38.25">
      <c r="B131" s="23" t="s">
        <v>96</v>
      </c>
      <c r="C131" s="12" t="s">
        <v>22</v>
      </c>
      <c r="D131" s="12" t="s">
        <v>8</v>
      </c>
      <c r="E131" s="12" t="s">
        <v>65</v>
      </c>
      <c r="F131" s="13"/>
      <c r="G131" s="14">
        <f>SUM(G132)</f>
        <v>1453.1688099999999</v>
      </c>
      <c r="H131" s="14">
        <f t="shared" ref="H131:I131" si="62">SUM(H132)</f>
        <v>1228.2</v>
      </c>
      <c r="I131" s="15">
        <f t="shared" si="62"/>
        <v>1247.8</v>
      </c>
    </row>
    <row r="132" spans="2:9" ht="51">
      <c r="B132" s="23" t="s">
        <v>102</v>
      </c>
      <c r="C132" s="12" t="s">
        <v>22</v>
      </c>
      <c r="D132" s="12" t="s">
        <v>8</v>
      </c>
      <c r="E132" s="12" t="s">
        <v>65</v>
      </c>
      <c r="F132" s="13">
        <v>240</v>
      </c>
      <c r="G132" s="14">
        <v>1453.1688099999999</v>
      </c>
      <c r="H132" s="14">
        <v>1228.2</v>
      </c>
      <c r="I132" s="15">
        <v>1247.8</v>
      </c>
    </row>
    <row r="133" spans="2:9" ht="38.25">
      <c r="B133" s="23" t="s">
        <v>128</v>
      </c>
      <c r="C133" s="12" t="s">
        <v>22</v>
      </c>
      <c r="D133" s="12" t="s">
        <v>8</v>
      </c>
      <c r="E133" s="12" t="s">
        <v>127</v>
      </c>
      <c r="F133" s="13"/>
      <c r="G133" s="14">
        <f>G134</f>
        <v>7117.3393599999999</v>
      </c>
      <c r="H133" s="14">
        <f t="shared" ref="H133:I133" si="63">H134</f>
        <v>0</v>
      </c>
      <c r="I133" s="15">
        <f t="shared" si="63"/>
        <v>0</v>
      </c>
    </row>
    <row r="134" spans="2:9" ht="51">
      <c r="B134" s="23" t="s">
        <v>102</v>
      </c>
      <c r="C134" s="12" t="s">
        <v>22</v>
      </c>
      <c r="D134" s="12" t="s">
        <v>8</v>
      </c>
      <c r="E134" s="12" t="s">
        <v>127</v>
      </c>
      <c r="F134" s="13">
        <v>240</v>
      </c>
      <c r="G134" s="14">
        <v>7117.3393599999999</v>
      </c>
      <c r="H134" s="14">
        <v>0</v>
      </c>
      <c r="I134" s="15">
        <v>0</v>
      </c>
    </row>
    <row r="135" spans="2:9" ht="67.5" customHeight="1">
      <c r="B135" s="23" t="s">
        <v>119</v>
      </c>
      <c r="C135" s="12" t="s">
        <v>22</v>
      </c>
      <c r="D135" s="12" t="s">
        <v>8</v>
      </c>
      <c r="E135" s="12" t="s">
        <v>118</v>
      </c>
      <c r="F135" s="13"/>
      <c r="G135" s="14">
        <f>G136</f>
        <v>1170.02143</v>
      </c>
      <c r="H135" s="14">
        <f t="shared" ref="H135:I135" si="64">H136</f>
        <v>0</v>
      </c>
      <c r="I135" s="15">
        <f t="shared" si="64"/>
        <v>0</v>
      </c>
    </row>
    <row r="136" spans="2:9" ht="51">
      <c r="B136" s="23" t="s">
        <v>102</v>
      </c>
      <c r="C136" s="12" t="s">
        <v>22</v>
      </c>
      <c r="D136" s="12" t="s">
        <v>8</v>
      </c>
      <c r="E136" s="12" t="s">
        <v>118</v>
      </c>
      <c r="F136" s="13">
        <v>240</v>
      </c>
      <c r="G136" s="14">
        <v>1170.02143</v>
      </c>
      <c r="H136" s="14">
        <v>0</v>
      </c>
      <c r="I136" s="15">
        <v>0</v>
      </c>
    </row>
    <row r="137" spans="2:9" ht="25.5">
      <c r="B137" s="24" t="s">
        <v>25</v>
      </c>
      <c r="C137" s="12" t="s">
        <v>22</v>
      </c>
      <c r="D137" s="12" t="s">
        <v>22</v>
      </c>
      <c r="E137" s="12"/>
      <c r="F137" s="13"/>
      <c r="G137" s="14">
        <f>G138</f>
        <v>33103.370150000002</v>
      </c>
      <c r="H137" s="14">
        <f t="shared" ref="H137:I137" si="65">H138</f>
        <v>22694.800000000003</v>
      </c>
      <c r="I137" s="15">
        <f t="shared" si="65"/>
        <v>23057.399999999998</v>
      </c>
    </row>
    <row r="138" spans="2:9">
      <c r="B138" s="23" t="s">
        <v>12</v>
      </c>
      <c r="C138" s="12" t="s">
        <v>22</v>
      </c>
      <c r="D138" s="12" t="s">
        <v>22</v>
      </c>
      <c r="E138" s="12" t="s">
        <v>44</v>
      </c>
      <c r="F138" s="13"/>
      <c r="G138" s="14">
        <f t="shared" ref="G138:I138" si="66">SUM(G139)</f>
        <v>33103.370150000002</v>
      </c>
      <c r="H138" s="14">
        <f t="shared" si="66"/>
        <v>22694.800000000003</v>
      </c>
      <c r="I138" s="15">
        <f t="shared" si="66"/>
        <v>23057.399999999998</v>
      </c>
    </row>
    <row r="139" spans="2:9" ht="25.5">
      <c r="B139" s="23" t="s">
        <v>110</v>
      </c>
      <c r="C139" s="12" t="s">
        <v>22</v>
      </c>
      <c r="D139" s="12" t="s">
        <v>22</v>
      </c>
      <c r="E139" s="12" t="s">
        <v>45</v>
      </c>
      <c r="F139" s="13"/>
      <c r="G139" s="14">
        <f>G140+G145+G149+G147+G143</f>
        <v>33103.370150000002</v>
      </c>
      <c r="H139" s="14">
        <f t="shared" ref="H139:I139" si="67">H140+H145+H149+H147</f>
        <v>22694.800000000003</v>
      </c>
      <c r="I139" s="15">
        <f t="shared" si="67"/>
        <v>23057.399999999998</v>
      </c>
    </row>
    <row r="140" spans="2:9" ht="38.25">
      <c r="B140" s="23" t="s">
        <v>101</v>
      </c>
      <c r="C140" s="12" t="s">
        <v>22</v>
      </c>
      <c r="D140" s="12" t="s">
        <v>22</v>
      </c>
      <c r="E140" s="12" t="s">
        <v>66</v>
      </c>
      <c r="F140" s="13"/>
      <c r="G140" s="14">
        <f>SUM(G141+G142+G144)</f>
        <v>30083.370150000002</v>
      </c>
      <c r="H140" s="14">
        <f t="shared" ref="H140:I140" si="68">SUM(H141+H142+H144)</f>
        <v>22581.100000000002</v>
      </c>
      <c r="I140" s="15">
        <f t="shared" si="68"/>
        <v>22941.899999999998</v>
      </c>
    </row>
    <row r="141" spans="2:9" ht="25.5">
      <c r="B141" s="23" t="s">
        <v>103</v>
      </c>
      <c r="C141" s="12" t="s">
        <v>22</v>
      </c>
      <c r="D141" s="12" t="s">
        <v>22</v>
      </c>
      <c r="E141" s="12" t="s">
        <v>66</v>
      </c>
      <c r="F141" s="13">
        <v>110</v>
      </c>
      <c r="G141" s="14">
        <v>18757.473890000001</v>
      </c>
      <c r="H141" s="14">
        <v>17572.2</v>
      </c>
      <c r="I141" s="15">
        <v>17853</v>
      </c>
    </row>
    <row r="142" spans="2:9" ht="51">
      <c r="B142" s="23" t="s">
        <v>102</v>
      </c>
      <c r="C142" s="12" t="s">
        <v>22</v>
      </c>
      <c r="D142" s="12" t="s">
        <v>22</v>
      </c>
      <c r="E142" s="12" t="s">
        <v>66</v>
      </c>
      <c r="F142" s="13">
        <v>240</v>
      </c>
      <c r="G142" s="14">
        <v>10990.995000000001</v>
      </c>
      <c r="H142" s="14">
        <v>4736</v>
      </c>
      <c r="I142" s="15">
        <v>4811.6000000000004</v>
      </c>
    </row>
    <row r="143" spans="2:9">
      <c r="B143" s="23" t="s">
        <v>179</v>
      </c>
      <c r="C143" s="12" t="s">
        <v>22</v>
      </c>
      <c r="D143" s="12" t="s">
        <v>22</v>
      </c>
      <c r="E143" s="12" t="s">
        <v>66</v>
      </c>
      <c r="F143" s="13">
        <v>830</v>
      </c>
      <c r="G143" s="14">
        <v>300</v>
      </c>
      <c r="H143" s="14">
        <v>0</v>
      </c>
      <c r="I143" s="15">
        <v>0</v>
      </c>
    </row>
    <row r="144" spans="2:9" ht="25.5">
      <c r="B144" s="23" t="s">
        <v>104</v>
      </c>
      <c r="C144" s="12" t="s">
        <v>22</v>
      </c>
      <c r="D144" s="12" t="s">
        <v>22</v>
      </c>
      <c r="E144" s="12" t="s">
        <v>66</v>
      </c>
      <c r="F144" s="13">
        <v>850</v>
      </c>
      <c r="G144" s="14">
        <v>334.90125999999998</v>
      </c>
      <c r="H144" s="14">
        <v>272.89999999999998</v>
      </c>
      <c r="I144" s="15">
        <v>277.3</v>
      </c>
    </row>
    <row r="145" spans="2:9" ht="25.5">
      <c r="B145" s="23" t="s">
        <v>26</v>
      </c>
      <c r="C145" s="12" t="s">
        <v>22</v>
      </c>
      <c r="D145" s="12" t="s">
        <v>22</v>
      </c>
      <c r="E145" s="12" t="s">
        <v>67</v>
      </c>
      <c r="F145" s="13"/>
      <c r="G145" s="14">
        <f t="shared" ref="G145:I145" si="69">SUM(G146)</f>
        <v>50</v>
      </c>
      <c r="H145" s="14">
        <f t="shared" si="69"/>
        <v>40.9</v>
      </c>
      <c r="I145" s="15">
        <f t="shared" si="69"/>
        <v>41.5</v>
      </c>
    </row>
    <row r="146" spans="2:9" ht="51">
      <c r="B146" s="23" t="s">
        <v>102</v>
      </c>
      <c r="C146" s="12" t="s">
        <v>22</v>
      </c>
      <c r="D146" s="12" t="s">
        <v>22</v>
      </c>
      <c r="E146" s="12" t="s">
        <v>67</v>
      </c>
      <c r="F146" s="13">
        <v>240</v>
      </c>
      <c r="G146" s="14">
        <v>50</v>
      </c>
      <c r="H146" s="14">
        <v>40.9</v>
      </c>
      <c r="I146" s="15">
        <v>41.5</v>
      </c>
    </row>
    <row r="147" spans="2:9" ht="25.5">
      <c r="B147" s="23" t="s">
        <v>68</v>
      </c>
      <c r="C147" s="12" t="s">
        <v>22</v>
      </c>
      <c r="D147" s="12" t="s">
        <v>22</v>
      </c>
      <c r="E147" s="12" t="s">
        <v>69</v>
      </c>
      <c r="F147" s="13"/>
      <c r="G147" s="14">
        <f>G148</f>
        <v>80</v>
      </c>
      <c r="H147" s="14">
        <f t="shared" ref="H147" si="70">H148</f>
        <v>72.8</v>
      </c>
      <c r="I147" s="15">
        <f t="shared" ref="I147" si="71">I148</f>
        <v>74</v>
      </c>
    </row>
    <row r="148" spans="2:9" ht="51">
      <c r="B148" s="23" t="s">
        <v>102</v>
      </c>
      <c r="C148" s="12" t="s">
        <v>22</v>
      </c>
      <c r="D148" s="12" t="s">
        <v>22</v>
      </c>
      <c r="E148" s="12" t="s">
        <v>69</v>
      </c>
      <c r="F148" s="13">
        <v>240</v>
      </c>
      <c r="G148" s="14">
        <v>80</v>
      </c>
      <c r="H148" s="14">
        <v>72.8</v>
      </c>
      <c r="I148" s="15">
        <v>74</v>
      </c>
    </row>
    <row r="149" spans="2:9" ht="25.5">
      <c r="B149" s="23" t="s">
        <v>71</v>
      </c>
      <c r="C149" s="12" t="s">
        <v>22</v>
      </c>
      <c r="D149" s="12" t="s">
        <v>22</v>
      </c>
      <c r="E149" s="12" t="s">
        <v>70</v>
      </c>
      <c r="F149" s="13"/>
      <c r="G149" s="14">
        <f>G150</f>
        <v>2590</v>
      </c>
      <c r="H149" s="14">
        <f>H150</f>
        <v>0</v>
      </c>
      <c r="I149" s="15">
        <f>I150</f>
        <v>0</v>
      </c>
    </row>
    <row r="150" spans="2:9" ht="51">
      <c r="B150" s="23" t="s">
        <v>102</v>
      </c>
      <c r="C150" s="12" t="s">
        <v>22</v>
      </c>
      <c r="D150" s="12" t="s">
        <v>22</v>
      </c>
      <c r="E150" s="12" t="s">
        <v>70</v>
      </c>
      <c r="F150" s="13">
        <v>240</v>
      </c>
      <c r="G150" s="14">
        <v>2590</v>
      </c>
      <c r="H150" s="14">
        <v>0</v>
      </c>
      <c r="I150" s="15">
        <v>0</v>
      </c>
    </row>
    <row r="151" spans="2:9" s="4" customFormat="1" ht="25.5">
      <c r="B151" s="23" t="s">
        <v>17</v>
      </c>
      <c r="C151" s="12" t="s">
        <v>18</v>
      </c>
      <c r="D151" s="12"/>
      <c r="E151" s="12"/>
      <c r="F151" s="13"/>
      <c r="G151" s="14">
        <f>SUM(G152)</f>
        <v>17544.420000000002</v>
      </c>
      <c r="H151" s="14">
        <f t="shared" ref="H151:I151" si="72">SUM(H152)</f>
        <v>18525</v>
      </c>
      <c r="I151" s="15">
        <f t="shared" si="72"/>
        <v>18760.400000000001</v>
      </c>
    </row>
    <row r="152" spans="2:9" s="5" customFormat="1" ht="12.75">
      <c r="B152" s="23" t="s">
        <v>34</v>
      </c>
      <c r="C152" s="12" t="s">
        <v>18</v>
      </c>
      <c r="D152" s="12" t="s">
        <v>6</v>
      </c>
      <c r="E152" s="12"/>
      <c r="F152" s="13"/>
      <c r="G152" s="14">
        <f>G153+G165</f>
        <v>17544.420000000002</v>
      </c>
      <c r="H152" s="14">
        <f>H153+H165</f>
        <v>18525</v>
      </c>
      <c r="I152" s="15">
        <f>I153+I165</f>
        <v>18760.400000000001</v>
      </c>
    </row>
    <row r="153" spans="2:9" s="5" customFormat="1" ht="54" customHeight="1">
      <c r="B153" s="23" t="s">
        <v>89</v>
      </c>
      <c r="C153" s="12" t="s">
        <v>18</v>
      </c>
      <c r="D153" s="12" t="s">
        <v>6</v>
      </c>
      <c r="E153" s="12" t="s">
        <v>72</v>
      </c>
      <c r="F153" s="13"/>
      <c r="G153" s="14">
        <f>G154</f>
        <v>14000.02</v>
      </c>
      <c r="H153" s="14">
        <f t="shared" ref="H153:I153" si="73">H154</f>
        <v>14736.599999999999</v>
      </c>
      <c r="I153" s="15">
        <f t="shared" si="73"/>
        <v>14972</v>
      </c>
    </row>
    <row r="154" spans="2:9" s="5" customFormat="1" ht="25.5">
      <c r="B154" s="23" t="s">
        <v>81</v>
      </c>
      <c r="C154" s="12" t="s">
        <v>18</v>
      </c>
      <c r="D154" s="12" t="s">
        <v>6</v>
      </c>
      <c r="E154" s="12" t="s">
        <v>73</v>
      </c>
      <c r="F154" s="13"/>
      <c r="G154" s="14">
        <f>G155+G160</f>
        <v>14000.02</v>
      </c>
      <c r="H154" s="14">
        <f t="shared" ref="H154:I154" si="74">H155+H160</f>
        <v>14736.599999999999</v>
      </c>
      <c r="I154" s="15">
        <f t="shared" si="74"/>
        <v>14972</v>
      </c>
    </row>
    <row r="155" spans="2:9" s="5" customFormat="1" ht="43.5" customHeight="1">
      <c r="B155" s="23" t="s">
        <v>82</v>
      </c>
      <c r="C155" s="12" t="s">
        <v>18</v>
      </c>
      <c r="D155" s="12" t="s">
        <v>6</v>
      </c>
      <c r="E155" s="12" t="s">
        <v>74</v>
      </c>
      <c r="F155" s="13"/>
      <c r="G155" s="14">
        <f>G156+G158</f>
        <v>10007.92</v>
      </c>
      <c r="H155" s="14">
        <f t="shared" ref="H155:I155" si="75">H156+H158</f>
        <v>10940.3</v>
      </c>
      <c r="I155" s="15">
        <f t="shared" si="75"/>
        <v>11115.4</v>
      </c>
    </row>
    <row r="156" spans="2:9" s="5" customFormat="1" ht="38.25">
      <c r="B156" s="23" t="s">
        <v>112</v>
      </c>
      <c r="C156" s="12" t="s">
        <v>18</v>
      </c>
      <c r="D156" s="12" t="s">
        <v>6</v>
      </c>
      <c r="E156" s="12" t="s">
        <v>75</v>
      </c>
      <c r="F156" s="13"/>
      <c r="G156" s="14">
        <f>G157</f>
        <v>9677.52</v>
      </c>
      <c r="H156" s="14">
        <f t="shared" ref="H156:I156" si="76">H157</f>
        <v>10609.9</v>
      </c>
      <c r="I156" s="15">
        <f t="shared" si="76"/>
        <v>10785</v>
      </c>
    </row>
    <row r="157" spans="2:9" s="5" customFormat="1" ht="15" customHeight="1">
      <c r="B157" s="23" t="s">
        <v>105</v>
      </c>
      <c r="C157" s="12" t="s">
        <v>18</v>
      </c>
      <c r="D157" s="12" t="s">
        <v>6</v>
      </c>
      <c r="E157" s="12" t="s">
        <v>75</v>
      </c>
      <c r="F157" s="13">
        <v>610</v>
      </c>
      <c r="G157" s="14">
        <v>9677.52</v>
      </c>
      <c r="H157" s="14">
        <v>10609.9</v>
      </c>
      <c r="I157" s="15">
        <v>10785</v>
      </c>
    </row>
    <row r="158" spans="2:9" s="5" customFormat="1" ht="52.5" customHeight="1">
      <c r="B158" s="23" t="s">
        <v>109</v>
      </c>
      <c r="C158" s="12" t="s">
        <v>18</v>
      </c>
      <c r="D158" s="12" t="s">
        <v>6</v>
      </c>
      <c r="E158" s="12" t="s">
        <v>79</v>
      </c>
      <c r="F158" s="13"/>
      <c r="G158" s="14">
        <f>G159</f>
        <v>330.4</v>
      </c>
      <c r="H158" s="14">
        <f t="shared" ref="H158:I158" si="77">H159</f>
        <v>330.4</v>
      </c>
      <c r="I158" s="15">
        <f t="shared" si="77"/>
        <v>330.4</v>
      </c>
    </row>
    <row r="159" spans="2:9" s="5" customFormat="1" ht="13.5" customHeight="1">
      <c r="B159" s="23" t="s">
        <v>105</v>
      </c>
      <c r="C159" s="12" t="s">
        <v>18</v>
      </c>
      <c r="D159" s="12" t="s">
        <v>6</v>
      </c>
      <c r="E159" s="12" t="s">
        <v>79</v>
      </c>
      <c r="F159" s="13">
        <v>610</v>
      </c>
      <c r="G159" s="14">
        <v>330.4</v>
      </c>
      <c r="H159" s="14">
        <v>330.4</v>
      </c>
      <c r="I159" s="15">
        <v>330.4</v>
      </c>
    </row>
    <row r="160" spans="2:9" s="5" customFormat="1" ht="27" customHeight="1">
      <c r="B160" s="23" t="s">
        <v>77</v>
      </c>
      <c r="C160" s="12" t="s">
        <v>18</v>
      </c>
      <c r="D160" s="12" t="s">
        <v>6</v>
      </c>
      <c r="E160" s="12" t="s">
        <v>76</v>
      </c>
      <c r="F160" s="13"/>
      <c r="G160" s="14">
        <f>G161+G163</f>
        <v>3992.1</v>
      </c>
      <c r="H160" s="14">
        <f t="shared" ref="H160:I160" si="78">H161+H163</f>
        <v>3796.2999999999997</v>
      </c>
      <c r="I160" s="15">
        <f t="shared" si="78"/>
        <v>3856.6</v>
      </c>
    </row>
    <row r="161" spans="2:9" s="5" customFormat="1" ht="38.25">
      <c r="B161" s="23" t="s">
        <v>111</v>
      </c>
      <c r="C161" s="12" t="s">
        <v>18</v>
      </c>
      <c r="D161" s="12" t="s">
        <v>6</v>
      </c>
      <c r="E161" s="12" t="s">
        <v>78</v>
      </c>
      <c r="F161" s="13"/>
      <c r="G161" s="14">
        <f>G162</f>
        <v>3853</v>
      </c>
      <c r="H161" s="14">
        <f t="shared" ref="H161:I161" si="79">H162</f>
        <v>3657.2</v>
      </c>
      <c r="I161" s="15">
        <f t="shared" si="79"/>
        <v>3717.5</v>
      </c>
    </row>
    <row r="162" spans="2:9" s="5" customFormat="1" ht="14.25" customHeight="1">
      <c r="B162" s="23" t="s">
        <v>105</v>
      </c>
      <c r="C162" s="12" t="s">
        <v>18</v>
      </c>
      <c r="D162" s="12" t="s">
        <v>6</v>
      </c>
      <c r="E162" s="12" t="s">
        <v>78</v>
      </c>
      <c r="F162" s="13">
        <v>610</v>
      </c>
      <c r="G162" s="14">
        <v>3853</v>
      </c>
      <c r="H162" s="14">
        <v>3657.2</v>
      </c>
      <c r="I162" s="15">
        <v>3717.5</v>
      </c>
    </row>
    <row r="163" spans="2:9" s="5" customFormat="1" ht="52.5" customHeight="1">
      <c r="B163" s="23" t="s">
        <v>109</v>
      </c>
      <c r="C163" s="12" t="s">
        <v>18</v>
      </c>
      <c r="D163" s="12" t="s">
        <v>6</v>
      </c>
      <c r="E163" s="12" t="s">
        <v>80</v>
      </c>
      <c r="F163" s="13"/>
      <c r="G163" s="14">
        <f>G164</f>
        <v>139.1</v>
      </c>
      <c r="H163" s="14">
        <f t="shared" ref="H163:I163" si="80">H164</f>
        <v>139.1</v>
      </c>
      <c r="I163" s="15">
        <f t="shared" si="80"/>
        <v>139.1</v>
      </c>
    </row>
    <row r="164" spans="2:9" s="5" customFormat="1" ht="15" customHeight="1">
      <c r="B164" s="23" t="s">
        <v>105</v>
      </c>
      <c r="C164" s="12" t="s">
        <v>18</v>
      </c>
      <c r="D164" s="12" t="s">
        <v>6</v>
      </c>
      <c r="E164" s="12" t="s">
        <v>80</v>
      </c>
      <c r="F164" s="13">
        <v>610</v>
      </c>
      <c r="G164" s="14">
        <v>139.1</v>
      </c>
      <c r="H164" s="14">
        <v>139.1</v>
      </c>
      <c r="I164" s="15">
        <v>139.1</v>
      </c>
    </row>
    <row r="165" spans="2:9" s="5" customFormat="1" ht="18" customHeight="1">
      <c r="B165" s="23" t="s">
        <v>16</v>
      </c>
      <c r="C165" s="12" t="s">
        <v>18</v>
      </c>
      <c r="D165" s="12" t="s">
        <v>6</v>
      </c>
      <c r="E165" s="12" t="s">
        <v>44</v>
      </c>
      <c r="F165" s="13"/>
      <c r="G165" s="14">
        <f>G166</f>
        <v>3544.4</v>
      </c>
      <c r="H165" s="14">
        <f t="shared" ref="H165:I166" si="81">H166</f>
        <v>3788.4</v>
      </c>
      <c r="I165" s="15">
        <f t="shared" si="81"/>
        <v>3788.4</v>
      </c>
    </row>
    <row r="166" spans="2:9" s="5" customFormat="1" ht="29.25" customHeight="1">
      <c r="B166" s="23" t="s">
        <v>110</v>
      </c>
      <c r="C166" s="12" t="s">
        <v>18</v>
      </c>
      <c r="D166" s="12" t="s">
        <v>6</v>
      </c>
      <c r="E166" s="12" t="s">
        <v>45</v>
      </c>
      <c r="F166" s="13"/>
      <c r="G166" s="14">
        <f>G167</f>
        <v>3544.4</v>
      </c>
      <c r="H166" s="14">
        <f t="shared" si="81"/>
        <v>3788.4</v>
      </c>
      <c r="I166" s="15">
        <f t="shared" si="81"/>
        <v>3788.4</v>
      </c>
    </row>
    <row r="167" spans="2:9" s="5" customFormat="1" ht="78.75" customHeight="1">
      <c r="B167" s="23" t="s">
        <v>98</v>
      </c>
      <c r="C167" s="12" t="s">
        <v>18</v>
      </c>
      <c r="D167" s="12" t="s">
        <v>6</v>
      </c>
      <c r="E167" s="12" t="s">
        <v>99</v>
      </c>
      <c r="F167" s="13"/>
      <c r="G167" s="14">
        <f>G168</f>
        <v>3544.4</v>
      </c>
      <c r="H167" s="14">
        <f t="shared" ref="H167:I167" si="82">H168</f>
        <v>3788.4</v>
      </c>
      <c r="I167" s="15">
        <f t="shared" si="82"/>
        <v>3788.4</v>
      </c>
    </row>
    <row r="168" spans="2:9" s="5" customFormat="1" ht="15" customHeight="1">
      <c r="B168" s="23" t="s">
        <v>97</v>
      </c>
      <c r="C168" s="12" t="s">
        <v>18</v>
      </c>
      <c r="D168" s="12" t="s">
        <v>6</v>
      </c>
      <c r="E168" s="12" t="s">
        <v>99</v>
      </c>
      <c r="F168" s="13">
        <v>540</v>
      </c>
      <c r="G168" s="14">
        <v>3544.4</v>
      </c>
      <c r="H168" s="14">
        <v>3788.4</v>
      </c>
      <c r="I168" s="15">
        <v>3788.4</v>
      </c>
    </row>
    <row r="169" spans="2:9" s="6" customFormat="1" ht="12.75">
      <c r="B169" s="23" t="s">
        <v>19</v>
      </c>
      <c r="C169" s="12">
        <v>10</v>
      </c>
      <c r="D169" s="12"/>
      <c r="E169" s="12"/>
      <c r="F169" s="13"/>
      <c r="G169" s="14">
        <f>SUM(G170)</f>
        <v>350</v>
      </c>
      <c r="H169" s="14">
        <f t="shared" ref="H169" si="83">SUM(H170)</f>
        <v>318.39999999999998</v>
      </c>
      <c r="I169" s="15">
        <f t="shared" ref="I169" si="84">SUM(I170)</f>
        <v>323.5</v>
      </c>
    </row>
    <row r="170" spans="2:9" s="5" customFormat="1" ht="12.75">
      <c r="B170" s="23" t="s">
        <v>35</v>
      </c>
      <c r="C170" s="12">
        <v>10</v>
      </c>
      <c r="D170" s="12" t="s">
        <v>6</v>
      </c>
      <c r="E170" s="12"/>
      <c r="F170" s="13"/>
      <c r="G170" s="14">
        <f t="shared" ref="G170:I173" si="85">SUM(G171)</f>
        <v>350</v>
      </c>
      <c r="H170" s="14">
        <f t="shared" si="85"/>
        <v>318.39999999999998</v>
      </c>
      <c r="I170" s="15">
        <f t="shared" si="85"/>
        <v>323.5</v>
      </c>
    </row>
    <row r="171" spans="2:9" s="5" customFormat="1" ht="12.75">
      <c r="B171" s="23" t="s">
        <v>16</v>
      </c>
      <c r="C171" s="12">
        <v>10</v>
      </c>
      <c r="D171" s="12" t="s">
        <v>6</v>
      </c>
      <c r="E171" s="12" t="s">
        <v>44</v>
      </c>
      <c r="F171" s="13"/>
      <c r="G171" s="14">
        <f t="shared" si="85"/>
        <v>350</v>
      </c>
      <c r="H171" s="14">
        <f t="shared" si="85"/>
        <v>318.39999999999998</v>
      </c>
      <c r="I171" s="15">
        <f t="shared" si="85"/>
        <v>323.5</v>
      </c>
    </row>
    <row r="172" spans="2:9" s="5" customFormat="1" ht="25.5">
      <c r="B172" s="23" t="s">
        <v>110</v>
      </c>
      <c r="C172" s="12">
        <v>10</v>
      </c>
      <c r="D172" s="12" t="s">
        <v>6</v>
      </c>
      <c r="E172" s="12" t="s">
        <v>45</v>
      </c>
      <c r="F172" s="13"/>
      <c r="G172" s="14">
        <f t="shared" si="85"/>
        <v>350</v>
      </c>
      <c r="H172" s="14">
        <f t="shared" si="85"/>
        <v>318.39999999999998</v>
      </c>
      <c r="I172" s="15">
        <f t="shared" si="85"/>
        <v>323.5</v>
      </c>
    </row>
    <row r="173" spans="2:9" s="5" customFormat="1" ht="25.5" customHeight="1">
      <c r="B173" s="23" t="s">
        <v>83</v>
      </c>
      <c r="C173" s="12">
        <v>10</v>
      </c>
      <c r="D173" s="12" t="s">
        <v>6</v>
      </c>
      <c r="E173" s="12" t="s">
        <v>84</v>
      </c>
      <c r="F173" s="13"/>
      <c r="G173" s="14">
        <f t="shared" si="85"/>
        <v>350</v>
      </c>
      <c r="H173" s="14">
        <f t="shared" si="85"/>
        <v>318.39999999999998</v>
      </c>
      <c r="I173" s="15">
        <f t="shared" si="85"/>
        <v>323.5</v>
      </c>
    </row>
    <row r="174" spans="2:9" s="5" customFormat="1" ht="25.5">
      <c r="B174" s="23" t="s">
        <v>107</v>
      </c>
      <c r="C174" s="12">
        <v>10</v>
      </c>
      <c r="D174" s="12" t="s">
        <v>6</v>
      </c>
      <c r="E174" s="12" t="s">
        <v>84</v>
      </c>
      <c r="F174" s="13">
        <v>310</v>
      </c>
      <c r="G174" s="14">
        <v>350</v>
      </c>
      <c r="H174" s="14">
        <v>318.39999999999998</v>
      </c>
      <c r="I174" s="15">
        <v>323.5</v>
      </c>
    </row>
    <row r="175" spans="2:9" s="4" customFormat="1">
      <c r="B175" s="23" t="s">
        <v>24</v>
      </c>
      <c r="C175" s="12">
        <v>11</v>
      </c>
      <c r="D175" s="12"/>
      <c r="E175" s="12"/>
      <c r="F175" s="13"/>
      <c r="G175" s="14">
        <f>SUM(G176)</f>
        <v>9000</v>
      </c>
      <c r="H175" s="14">
        <f t="shared" ref="H175:I175" si="86">SUM(H176)</f>
        <v>7500.7</v>
      </c>
      <c r="I175" s="15">
        <f t="shared" si="86"/>
        <v>7620.6</v>
      </c>
    </row>
    <row r="176" spans="2:9">
      <c r="B176" s="23" t="s">
        <v>36</v>
      </c>
      <c r="C176" s="12">
        <v>11</v>
      </c>
      <c r="D176" s="12" t="s">
        <v>6</v>
      </c>
      <c r="E176" s="12"/>
      <c r="F176" s="13"/>
      <c r="G176" s="14">
        <f>G177+G182</f>
        <v>9000</v>
      </c>
      <c r="H176" s="14">
        <f>H177+H182</f>
        <v>7500.7</v>
      </c>
      <c r="I176" s="15">
        <f>I177+I182</f>
        <v>7620.6</v>
      </c>
    </row>
    <row r="177" spans="2:9" ht="51.75" customHeight="1">
      <c r="B177" s="23" t="s">
        <v>89</v>
      </c>
      <c r="C177" s="12">
        <v>11</v>
      </c>
      <c r="D177" s="12" t="s">
        <v>6</v>
      </c>
      <c r="E177" s="12" t="s">
        <v>72</v>
      </c>
      <c r="F177" s="13"/>
      <c r="G177" s="14">
        <f>SUM(G178)</f>
        <v>8900</v>
      </c>
      <c r="H177" s="14">
        <f t="shared" ref="H177:I177" si="87">SUM(H178)</f>
        <v>7400.7</v>
      </c>
      <c r="I177" s="15">
        <f t="shared" si="87"/>
        <v>7520.6</v>
      </c>
    </row>
    <row r="178" spans="2:9" ht="27.75" customHeight="1">
      <c r="B178" s="23" t="s">
        <v>85</v>
      </c>
      <c r="C178" s="12">
        <v>11</v>
      </c>
      <c r="D178" s="12" t="s">
        <v>6</v>
      </c>
      <c r="E178" s="12" t="s">
        <v>86</v>
      </c>
      <c r="F178" s="13"/>
      <c r="G178" s="14">
        <f>G179</f>
        <v>8900</v>
      </c>
      <c r="H178" s="14">
        <f t="shared" ref="H178:I179" si="88">H179</f>
        <v>7400.7</v>
      </c>
      <c r="I178" s="15">
        <f t="shared" si="88"/>
        <v>7520.6</v>
      </c>
    </row>
    <row r="179" spans="2:9" ht="38.25">
      <c r="B179" s="23" t="s">
        <v>87</v>
      </c>
      <c r="C179" s="12">
        <v>11</v>
      </c>
      <c r="D179" s="12" t="s">
        <v>6</v>
      </c>
      <c r="E179" s="12" t="s">
        <v>88</v>
      </c>
      <c r="F179" s="13"/>
      <c r="G179" s="14">
        <f>G180</f>
        <v>8900</v>
      </c>
      <c r="H179" s="14">
        <f t="shared" si="88"/>
        <v>7400.7</v>
      </c>
      <c r="I179" s="15">
        <f t="shared" si="88"/>
        <v>7520.6</v>
      </c>
    </row>
    <row r="180" spans="2:9" ht="38.25">
      <c r="B180" s="23" t="s">
        <v>113</v>
      </c>
      <c r="C180" s="12">
        <v>11</v>
      </c>
      <c r="D180" s="12" t="s">
        <v>6</v>
      </c>
      <c r="E180" s="12" t="s">
        <v>90</v>
      </c>
      <c r="F180" s="13"/>
      <c r="G180" s="14">
        <f>G181</f>
        <v>8900</v>
      </c>
      <c r="H180" s="14">
        <f t="shared" ref="H180:I180" si="89">H181</f>
        <v>7400.7</v>
      </c>
      <c r="I180" s="15">
        <f t="shared" si="89"/>
        <v>7520.6</v>
      </c>
    </row>
    <row r="181" spans="2:9" ht="15" customHeight="1">
      <c r="B181" s="23" t="s">
        <v>105</v>
      </c>
      <c r="C181" s="12">
        <v>11</v>
      </c>
      <c r="D181" s="12" t="s">
        <v>6</v>
      </c>
      <c r="E181" s="12" t="s">
        <v>90</v>
      </c>
      <c r="F181" s="13">
        <v>610</v>
      </c>
      <c r="G181" s="14">
        <v>8900</v>
      </c>
      <c r="H181" s="14">
        <v>7400.7</v>
      </c>
      <c r="I181" s="15">
        <v>7520.6</v>
      </c>
    </row>
    <row r="182" spans="2:9" ht="26.25" customHeight="1">
      <c r="B182" s="23" t="s">
        <v>91</v>
      </c>
      <c r="C182" s="12" t="s">
        <v>152</v>
      </c>
      <c r="D182" s="12" t="s">
        <v>6</v>
      </c>
      <c r="E182" s="12" t="s">
        <v>153</v>
      </c>
      <c r="F182" s="13"/>
      <c r="G182" s="14">
        <f>G183</f>
        <v>100</v>
      </c>
      <c r="H182" s="14">
        <f t="shared" ref="H182:I182" si="90">H183</f>
        <v>100</v>
      </c>
      <c r="I182" s="15">
        <f t="shared" si="90"/>
        <v>100</v>
      </c>
    </row>
    <row r="183" spans="2:9" ht="39" customHeight="1">
      <c r="B183" s="23" t="s">
        <v>122</v>
      </c>
      <c r="C183" s="12" t="s">
        <v>152</v>
      </c>
      <c r="D183" s="12" t="s">
        <v>6</v>
      </c>
      <c r="E183" s="12" t="s">
        <v>153</v>
      </c>
      <c r="F183" s="13">
        <v>244</v>
      </c>
      <c r="G183" s="14">
        <v>100</v>
      </c>
      <c r="H183" s="14">
        <v>100</v>
      </c>
      <c r="I183" s="15">
        <v>100</v>
      </c>
    </row>
    <row r="184" spans="2:9" ht="51">
      <c r="B184" s="23" t="s">
        <v>148</v>
      </c>
      <c r="C184" s="12" t="s">
        <v>149</v>
      </c>
      <c r="D184" s="12"/>
      <c r="E184" s="12"/>
      <c r="F184" s="13"/>
      <c r="G184" s="14">
        <f>G185</f>
        <v>19.29487</v>
      </c>
      <c r="H184" s="14">
        <f t="shared" ref="H184:I188" si="91">H185</f>
        <v>0</v>
      </c>
      <c r="I184" s="15">
        <f t="shared" si="91"/>
        <v>0</v>
      </c>
    </row>
    <row r="185" spans="2:9" ht="51">
      <c r="B185" s="23" t="s">
        <v>150</v>
      </c>
      <c r="C185" s="12" t="s">
        <v>149</v>
      </c>
      <c r="D185" s="12" t="s">
        <v>8</v>
      </c>
      <c r="E185" s="12"/>
      <c r="F185" s="13"/>
      <c r="G185" s="14">
        <f>G186</f>
        <v>19.29487</v>
      </c>
      <c r="H185" s="14">
        <f t="shared" si="91"/>
        <v>0</v>
      </c>
      <c r="I185" s="15">
        <f t="shared" si="91"/>
        <v>0</v>
      </c>
    </row>
    <row r="186" spans="2:9">
      <c r="B186" s="23" t="s">
        <v>16</v>
      </c>
      <c r="C186" s="12" t="s">
        <v>149</v>
      </c>
      <c r="D186" s="12" t="s">
        <v>8</v>
      </c>
      <c r="E186" s="12" t="s">
        <v>44</v>
      </c>
      <c r="F186" s="13"/>
      <c r="G186" s="14">
        <f>G187</f>
        <v>19.29487</v>
      </c>
      <c r="H186" s="14">
        <f t="shared" si="91"/>
        <v>0</v>
      </c>
      <c r="I186" s="15">
        <f t="shared" si="91"/>
        <v>0</v>
      </c>
    </row>
    <row r="187" spans="2:9" ht="25.5">
      <c r="B187" s="23" t="s">
        <v>110</v>
      </c>
      <c r="C187" s="12" t="s">
        <v>149</v>
      </c>
      <c r="D187" s="12" t="s">
        <v>8</v>
      </c>
      <c r="E187" s="12" t="s">
        <v>45</v>
      </c>
      <c r="F187" s="13"/>
      <c r="G187" s="14">
        <f>G188</f>
        <v>19.29487</v>
      </c>
      <c r="H187" s="14">
        <f t="shared" si="91"/>
        <v>0</v>
      </c>
      <c r="I187" s="15">
        <f t="shared" si="91"/>
        <v>0</v>
      </c>
    </row>
    <row r="188" spans="2:9" ht="63.75" customHeight="1">
      <c r="B188" s="23" t="s">
        <v>119</v>
      </c>
      <c r="C188" s="12" t="s">
        <v>149</v>
      </c>
      <c r="D188" s="12" t="s">
        <v>8</v>
      </c>
      <c r="E188" s="12" t="s">
        <v>118</v>
      </c>
      <c r="F188" s="13"/>
      <c r="G188" s="14">
        <f>G189</f>
        <v>19.29487</v>
      </c>
      <c r="H188" s="14">
        <f t="shared" si="91"/>
        <v>0</v>
      </c>
      <c r="I188" s="15">
        <f t="shared" si="91"/>
        <v>0</v>
      </c>
    </row>
    <row r="189" spans="2:9">
      <c r="B189" s="23" t="s">
        <v>151</v>
      </c>
      <c r="C189" s="12" t="s">
        <v>149</v>
      </c>
      <c r="D189" s="12" t="s">
        <v>8</v>
      </c>
      <c r="E189" s="12" t="s">
        <v>118</v>
      </c>
      <c r="F189" s="13">
        <v>540</v>
      </c>
      <c r="G189" s="14">
        <v>19.29487</v>
      </c>
      <c r="H189" s="14">
        <v>0</v>
      </c>
      <c r="I189" s="15">
        <v>0</v>
      </c>
    </row>
    <row r="190" spans="2:9" s="4" customFormat="1" ht="15.75" thickBot="1">
      <c r="B190" s="16" t="s">
        <v>125</v>
      </c>
      <c r="C190" s="17"/>
      <c r="D190" s="17"/>
      <c r="E190" s="17"/>
      <c r="F190" s="17"/>
      <c r="G190" s="18">
        <f>G9+G43+G50+G85+G151+G169+G175+G184</f>
        <v>539031.29807000002</v>
      </c>
      <c r="H190" s="18">
        <f>H9+H43+H50+H85+H151+H169+H175</f>
        <v>68665</v>
      </c>
      <c r="I190" s="19">
        <f>I9+I43+I50+I85+I151+I169+I175</f>
        <v>69685.400000000009</v>
      </c>
    </row>
    <row r="191" spans="2:9">
      <c r="B191" s="20"/>
      <c r="C191" s="20"/>
      <c r="D191" s="20"/>
      <c r="E191" s="20"/>
      <c r="F191" s="20"/>
      <c r="G191" s="21"/>
      <c r="H191" s="20"/>
      <c r="I191" s="20"/>
    </row>
    <row r="192" spans="2:9" ht="39">
      <c r="B192" s="22" t="s">
        <v>29</v>
      </c>
      <c r="C192" s="22"/>
      <c r="D192" s="22"/>
      <c r="E192" s="25" t="s">
        <v>30</v>
      </c>
      <c r="F192" s="25"/>
      <c r="G192" s="25"/>
      <c r="H192" s="25"/>
      <c r="I192" s="20"/>
    </row>
  </sheetData>
  <mergeCells count="4">
    <mergeCell ref="E192:H192"/>
    <mergeCell ref="B6:I6"/>
    <mergeCell ref="G1:I1"/>
    <mergeCell ref="G2:I5"/>
  </mergeCells>
  <pageMargins left="0.11811023622047245" right="0.11811023622047245" top="0.55118110236220474" bottom="0.55118110236220474" header="0" footer="0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Dobrynina</dc:creator>
  <cp:lastModifiedBy>асер</cp:lastModifiedBy>
  <cp:lastPrinted>2017-10-30T13:15:30Z</cp:lastPrinted>
  <dcterms:created xsi:type="dcterms:W3CDTF">2014-07-18T09:55:04Z</dcterms:created>
  <dcterms:modified xsi:type="dcterms:W3CDTF">2017-10-30T13:15:53Z</dcterms:modified>
</cp:coreProperties>
</file>